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210" tabRatio="832" activeTab="0"/>
  </bookViews>
  <sheets>
    <sheet name="expenses list creation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e" sheetId="7" r:id="rId7"/>
    <sheet name="July" sheetId="8" r:id="rId8"/>
    <sheet name="Aug" sheetId="9" r:id="rId9"/>
    <sheet name="Sep" sheetId="10" r:id="rId10"/>
    <sheet name="Oct" sheetId="11" r:id="rId11"/>
    <sheet name="Nov" sheetId="12" r:id="rId12"/>
    <sheet name="Dec" sheetId="13" r:id="rId13"/>
    <sheet name="Monthly exp chart" sheetId="14" r:id="rId14"/>
    <sheet name="summary" sheetId="15" r:id="rId15"/>
  </sheets>
  <definedNames>
    <definedName name="EXPENSE">'expenses list creation'!$A:$A</definedName>
    <definedName name="MAY" localSheetId="4">'Apr'!#REF!</definedName>
    <definedName name="MAY" localSheetId="8">'Aug'!#REF!</definedName>
    <definedName name="MAY" localSheetId="12">'Dec'!#REF!</definedName>
    <definedName name="MAY" localSheetId="2">'Feb'!#REF!</definedName>
    <definedName name="MAY" localSheetId="1">'Jan'!#REF!</definedName>
    <definedName name="MAY" localSheetId="7">'July'!#REF!</definedName>
    <definedName name="MAY" localSheetId="6">'June'!#REF!</definedName>
    <definedName name="MAY" localSheetId="3">'Mar'!#REF!</definedName>
    <definedName name="MAY" localSheetId="5">'May'!#REF!</definedName>
    <definedName name="MAY" localSheetId="11">'Nov'!#REF!</definedName>
    <definedName name="MAY" localSheetId="10">'Oct'!#REF!</definedName>
    <definedName name="MAY" localSheetId="9">'Sep'!#REF!</definedName>
    <definedName name="MONTHSA">'summary'!$P$17:$T$40</definedName>
    <definedName name="MONTHSB">'summary'!$Q$3:$R$14</definedName>
  </definedNames>
  <calcPr fullCalcOnLoad="1"/>
</workbook>
</file>

<file path=xl/comments15.xml><?xml version="1.0" encoding="utf-8"?>
<comments xmlns="http://schemas.openxmlformats.org/spreadsheetml/2006/main">
  <authors>
    <author>user</author>
  </authors>
  <commentList>
    <comment ref="P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MONTHSA
</t>
        </r>
      </text>
    </comment>
    <comment ref="Q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MONTHSB
</t>
        </r>
      </text>
    </comment>
    <comment ref="P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P$2</t>
        </r>
      </text>
    </comment>
  </commentList>
</comments>
</file>

<file path=xl/sharedStrings.xml><?xml version="1.0" encoding="utf-8"?>
<sst xmlns="http://schemas.openxmlformats.org/spreadsheetml/2006/main" count="257" uniqueCount="48">
  <si>
    <t>ADVERTISING</t>
  </si>
  <si>
    <t>ADVANCE SALARY</t>
  </si>
  <si>
    <t>BANK CHARGES</t>
  </si>
  <si>
    <t>COMPUTER REPAIR AND MAINTENANCE</t>
  </si>
  <si>
    <t>CONSTRUCTION EXPENSES</t>
  </si>
  <si>
    <t>CONSUMABLE STORE</t>
  </si>
  <si>
    <t>CONVEYANCE</t>
  </si>
  <si>
    <t>COURIER &amp; FAX CHARGES</t>
  </si>
  <si>
    <t>EXPENSE</t>
  </si>
  <si>
    <t>ELECTRICITY EXPENSES</t>
  </si>
  <si>
    <t>FURNITURE AND FIXTURE</t>
  </si>
  <si>
    <t>MOBILE SET</t>
  </si>
  <si>
    <t>NEW PAPER &amp; PERIODICALS</t>
  </si>
  <si>
    <t>OFFICE EXPENSES</t>
  </si>
  <si>
    <t>PACKING EXPENSES</t>
  </si>
  <si>
    <t>PRINTING AND STATIONERY</t>
  </si>
  <si>
    <t>RENT</t>
  </si>
  <si>
    <t>SALARY PAYABLE</t>
  </si>
  <si>
    <t>SALARY</t>
  </si>
  <si>
    <t>SITE EXPENSES</t>
  </si>
  <si>
    <t>STAFF WELFARE</t>
  </si>
  <si>
    <t>TELEPHONE &amp; CELLULAR EXPENSES</t>
  </si>
  <si>
    <t xml:space="preserve">TRANSPORTATION </t>
  </si>
  <si>
    <t>TRAVELLING EXPENSES</t>
  </si>
  <si>
    <t>VECHILE RUNNING &amp; MAINTENANCE</t>
  </si>
  <si>
    <t>WATER EXPENSES</t>
  </si>
  <si>
    <t>OTHER</t>
  </si>
  <si>
    <t>BUDGETED AMOUNT</t>
  </si>
  <si>
    <t>ACTUAL EXPENSES</t>
  </si>
  <si>
    <t>BALANCE</t>
  </si>
  <si>
    <t>BUDGETED</t>
  </si>
  <si>
    <t>actual exp</t>
  </si>
  <si>
    <t>budgeted</t>
  </si>
  <si>
    <t>balance</t>
  </si>
  <si>
    <t>Expenses1</t>
  </si>
  <si>
    <t>Expenses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</si>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</sst>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8"/>
      <name val="Tahoma"/>
      <family val="0"/>
    </font>
    <font>
      <sz val="10.25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darkUp">
        <fgColor indexed="27"/>
        <bgColor indexed="27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/>
      <protection locked="0"/>
    </xf>
    <xf numFmtId="0" fontId="3" fillId="0" borderId="2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vertical="top" wrapText="1" shrinkToFit="1"/>
    </xf>
    <xf numFmtId="15" fontId="1" fillId="3" borderId="0" xfId="0" applyNumberFormat="1" applyFont="1" applyFill="1" applyAlignment="1">
      <alignment vertical="top" wrapText="1" shrinkToFit="1"/>
    </xf>
    <xf numFmtId="0" fontId="1" fillId="4" borderId="0" xfId="0" applyFont="1" applyFill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0" fillId="5" borderId="0" xfId="0" applyFill="1" applyAlignment="1">
      <alignment horizontal="right"/>
    </xf>
    <xf numFmtId="0" fontId="0" fillId="5" borderId="0" xfId="0" applyFill="1" applyAlignment="1" applyProtection="1">
      <alignment horizontal="right"/>
      <protection locked="0"/>
    </xf>
    <xf numFmtId="0" fontId="0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0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7" fillId="5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"/>
          <c:h val="0.79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'Monthly exp chart'!$Q$1</c:f>
              <c:strCache>
                <c:ptCount val="1"/>
                <c:pt idx="0">
                  <c:v>Expenses1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0066C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'Monthly exp chart'!$P$2:$P$11</c:f>
              <c:strCache/>
            </c:strRef>
          </c:cat>
          <c:val>
            <c:numRef>
              <c:f>'Monthly exp chart'!$Q$2:$Q$11</c:f>
              <c:numCache/>
            </c:numRef>
          </c:val>
        </c:ser>
        <c:ser>
          <c:idx val="0"/>
          <c:order val="1"/>
          <c:tx>
            <c:strRef>
              <c:f>'Monthly exp chart'!$R$1</c:f>
              <c:strCache>
                <c:ptCount val="1"/>
                <c:pt idx="0">
                  <c:v>Expenses 2</c:v>
                </c:pt>
              </c:strCache>
            </c:strRef>
          </c:tx>
          <c:spPr>
            <a:gradFill rotWithShape="1">
              <a:gsLst>
                <a:gs pos="0">
                  <a:srgbClr val="B7B7FF"/>
                </a:gs>
                <a:gs pos="100000">
                  <a:srgbClr val="9595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'Monthly exp chart'!$P$2:$P$11</c:f>
              <c:strCache/>
            </c:strRef>
          </c:cat>
          <c:val>
            <c:numRef>
              <c:f>'Monthly exp chart'!$R$2:$R$11</c:f>
              <c:numCache/>
            </c:numRef>
          </c:val>
        </c:ser>
        <c:gapWidth val="90"/>
        <c:axId val="66581055"/>
        <c:axId val="62358584"/>
      </c:barChart>
      <c:catAx>
        <c:axId val="6658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358584"/>
        <c:crosses val="autoZero"/>
        <c:auto val="1"/>
        <c:lblOffset val="100"/>
        <c:tickLblSkip val="1"/>
        <c:noMultiLvlLbl val="0"/>
      </c:catAx>
      <c:valAx>
        <c:axId val="623585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658105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9525"/>
          <c:y val="0.94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CC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4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</c:f>
              <c:strCache>
                <c:ptCount val="1"/>
                <c:pt idx="0">
                  <c:v>ACTUAL EXPENSES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summary!$B$2:$M$3</c:f>
              <c:multiLvlStrCache/>
            </c:multiLvlStrRef>
          </c:cat>
          <c:val>
            <c:numRef>
              <c:f>summary!$B$4:$M$4</c:f>
              <c:numCache/>
            </c:numRef>
          </c:val>
          <c:smooth val="0"/>
        </c:ser>
        <c:ser>
          <c:idx val="1"/>
          <c:order val="1"/>
          <c:tx>
            <c:strRef>
              <c:f>summary!$A$5</c:f>
              <c:strCache>
                <c:ptCount val="1"/>
                <c:pt idx="0">
                  <c:v>BUDGETED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summary!$B$2:$M$3</c:f>
              <c:multiLvlStrCache/>
            </c:multiLvlStrRef>
          </c:cat>
          <c:val>
            <c:numRef>
              <c:f>summary!$B$5:$M$5</c:f>
              <c:numCache/>
            </c:numRef>
          </c:val>
          <c:smooth val="0"/>
        </c:ser>
        <c:ser>
          <c:idx val="2"/>
          <c:order val="2"/>
          <c:tx>
            <c:strRef>
              <c:f>summary!$A$6</c:f>
              <c:strCache>
                <c:ptCount val="1"/>
                <c:pt idx="0">
                  <c:v>BALANCE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summary!$B$2:$M$3</c:f>
              <c:multiLvlStrCache/>
            </c:multiLvlStrRef>
          </c:cat>
          <c:val>
            <c:numRef>
              <c:f>summary!$B$6:$M$6</c:f>
              <c:numCache/>
            </c:numRef>
          </c:val>
          <c:smooth val="0"/>
        </c:ser>
        <c:axId val="24356345"/>
        <c:axId val="17880514"/>
      </c:lineChart>
      <c:catAx>
        <c:axId val="24356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80514"/>
        <c:crosses val="autoZero"/>
        <c:auto val="1"/>
        <c:lblOffset val="100"/>
        <c:noMultiLvlLbl val="0"/>
      </c:catAx>
      <c:valAx>
        <c:axId val="17880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56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9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85725</xdr:rowOff>
    </xdr:from>
    <xdr:to>
      <xdr:col>11</xdr:col>
      <xdr:colOff>142875</xdr:colOff>
      <xdr:row>23</xdr:row>
      <xdr:rowOff>38100</xdr:rowOff>
    </xdr:to>
    <xdr:graphicFrame>
      <xdr:nvGraphicFramePr>
        <xdr:cNvPr id="1" name="Chart 8"/>
        <xdr:cNvGraphicFramePr/>
      </xdr:nvGraphicFramePr>
      <xdr:xfrm>
        <a:off x="200025" y="295275"/>
        <a:ext cx="66484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11</xdr:row>
      <xdr:rowOff>0</xdr:rowOff>
    </xdr:from>
    <xdr:to>
      <xdr:col>13</xdr:col>
      <xdr:colOff>228600</xdr:colOff>
      <xdr:row>34</xdr:row>
      <xdr:rowOff>123825</xdr:rowOff>
    </xdr:to>
    <xdr:graphicFrame>
      <xdr:nvGraphicFramePr>
        <xdr:cNvPr id="1" name="Chart 15"/>
        <xdr:cNvGraphicFramePr/>
      </xdr:nvGraphicFramePr>
      <xdr:xfrm>
        <a:off x="838200" y="1866900"/>
        <a:ext cx="7972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tabSelected="1" workbookViewId="0" topLeftCell="A1">
      <selection activeCell="A1" sqref="A1:A16384"/>
    </sheetView>
  </sheetViews>
  <sheetFormatPr defaultColWidth="9.140625" defaultRowHeight="12.75"/>
  <cols>
    <col min="1" max="1" width="34.8515625" style="0" bestFit="1" customWidth="1"/>
  </cols>
  <sheetData>
    <row r="1" s="3" customFormat="1" ht="12.75">
      <c r="A1" s="4" t="s">
        <v>8</v>
      </c>
    </row>
    <row r="2" ht="12.75">
      <c r="A2" s="1" t="s">
        <v>0</v>
      </c>
    </row>
    <row r="3" ht="12.75">
      <c r="A3" s="2" t="s">
        <v>1</v>
      </c>
    </row>
    <row r="4" ht="12.75">
      <c r="A4" s="2" t="s">
        <v>2</v>
      </c>
    </row>
    <row r="5" ht="12.75">
      <c r="A5" s="2" t="s">
        <v>3</v>
      </c>
    </row>
    <row r="6" ht="12.75">
      <c r="A6" s="2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9</v>
      </c>
    </row>
    <row r="11" ht="12.75">
      <c r="A11" s="2" t="s">
        <v>10</v>
      </c>
    </row>
    <row r="12" ht="12.75">
      <c r="A12" s="2" t="s">
        <v>11</v>
      </c>
    </row>
    <row r="13" ht="12.75">
      <c r="A13" s="2" t="s">
        <v>12</v>
      </c>
    </row>
    <row r="14" ht="12.75">
      <c r="A14" s="2" t="s">
        <v>13</v>
      </c>
    </row>
    <row r="15" ht="12.75">
      <c r="A15" s="2" t="s">
        <v>14</v>
      </c>
    </row>
    <row r="16" ht="12.75">
      <c r="A16" s="2" t="s">
        <v>15</v>
      </c>
    </row>
    <row r="17" ht="12.75">
      <c r="A17" s="2" t="s">
        <v>16</v>
      </c>
    </row>
    <row r="18" ht="12.75">
      <c r="A18" s="2" t="s">
        <v>17</v>
      </c>
    </row>
    <row r="19" ht="12.75">
      <c r="A19" s="2" t="s">
        <v>18</v>
      </c>
    </row>
    <row r="20" ht="12.75">
      <c r="A20" s="2" t="s">
        <v>19</v>
      </c>
    </row>
    <row r="21" ht="12.75">
      <c r="A21" s="2" t="s">
        <v>20</v>
      </c>
    </row>
    <row r="22" ht="12.75">
      <c r="A22" s="2" t="s">
        <v>21</v>
      </c>
    </row>
    <row r="23" ht="12.75">
      <c r="A23" s="2" t="s">
        <v>22</v>
      </c>
    </row>
    <row r="24" ht="12.75">
      <c r="A24" s="2" t="s">
        <v>23</v>
      </c>
    </row>
    <row r="25" ht="12.75">
      <c r="A25" s="2" t="s">
        <v>24</v>
      </c>
    </row>
    <row r="26" ht="12.75">
      <c r="A26" s="2" t="s">
        <v>25</v>
      </c>
    </row>
    <row r="27" ht="12.75">
      <c r="A27" s="2" t="s">
        <v>26</v>
      </c>
    </row>
    <row r="28" ht="12.75">
      <c r="A28" s="2" t="s">
        <v>26</v>
      </c>
    </row>
    <row r="29" ht="12.75">
      <c r="A29" s="2" t="s">
        <v>26</v>
      </c>
    </row>
    <row r="30" ht="12.75">
      <c r="A30" s="2" t="s">
        <v>26</v>
      </c>
    </row>
    <row r="31" ht="12.75">
      <c r="A31" s="2" t="s">
        <v>26</v>
      </c>
    </row>
    <row r="32" ht="12.75">
      <c r="A32" s="2" t="s">
        <v>26</v>
      </c>
    </row>
    <row r="33" ht="12.75">
      <c r="A33" s="2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AI11"/>
  <sheetViews>
    <sheetView zoomScale="75" zoomScaleNormal="75" workbookViewId="0" topLeftCell="A1">
      <pane xSplit="2" ySplit="1" topLeftCell="S2" activePane="bottomRight" state="frozen"/>
      <selection pane="topLeft" activeCell="A1" sqref="A1"/>
      <selection pane="topRight" activeCell="C1" sqref="C1"/>
      <selection pane="bottomLeft" activeCell="A25" sqref="A25"/>
      <selection pane="bottomRight" activeCell="AL18" sqref="AL18"/>
    </sheetView>
  </sheetViews>
  <sheetFormatPr defaultColWidth="9.140625" defaultRowHeight="12.75"/>
  <cols>
    <col min="1" max="1" width="26.7109375" style="7" bestFit="1" customWidth="1"/>
    <col min="2" max="32" width="9.140625" style="8" customWidth="1"/>
    <col min="33" max="33" width="14.7109375" style="8" bestFit="1" customWidth="1"/>
    <col min="34" max="34" width="14.140625" style="8" customWidth="1"/>
    <col min="35" max="35" width="9.7109375" style="8" bestFit="1" customWidth="1"/>
    <col min="36" max="16384" width="9.140625" style="8" customWidth="1"/>
  </cols>
  <sheetData>
    <row r="1" spans="2:35" s="5" customFormat="1" ht="25.5">
      <c r="B1" s="6">
        <v>41153</v>
      </c>
      <c r="C1" s="6">
        <v>41154</v>
      </c>
      <c r="D1" s="6">
        <v>41155</v>
      </c>
      <c r="E1" s="6">
        <v>41156</v>
      </c>
      <c r="F1" s="6">
        <v>41157</v>
      </c>
      <c r="G1" s="6">
        <v>41158</v>
      </c>
      <c r="H1" s="6">
        <v>41159</v>
      </c>
      <c r="I1" s="6">
        <v>41160</v>
      </c>
      <c r="J1" s="6">
        <v>41161</v>
      </c>
      <c r="K1" s="6">
        <v>41162</v>
      </c>
      <c r="L1" s="6">
        <v>41163</v>
      </c>
      <c r="M1" s="6">
        <v>41164</v>
      </c>
      <c r="N1" s="6">
        <v>41165</v>
      </c>
      <c r="O1" s="6">
        <v>41166</v>
      </c>
      <c r="P1" s="6">
        <v>41167</v>
      </c>
      <c r="Q1" s="6">
        <v>41168</v>
      </c>
      <c r="R1" s="6">
        <v>41169</v>
      </c>
      <c r="S1" s="6">
        <v>41170</v>
      </c>
      <c r="T1" s="6">
        <v>41171</v>
      </c>
      <c r="U1" s="6">
        <v>41172</v>
      </c>
      <c r="V1" s="6">
        <v>41173</v>
      </c>
      <c r="W1" s="6">
        <v>41174</v>
      </c>
      <c r="X1" s="6">
        <v>41175</v>
      </c>
      <c r="Y1" s="6">
        <v>41176</v>
      </c>
      <c r="Z1" s="6">
        <v>41177</v>
      </c>
      <c r="AA1" s="6">
        <v>41178</v>
      </c>
      <c r="AB1" s="6">
        <v>41179</v>
      </c>
      <c r="AC1" s="6">
        <v>41180</v>
      </c>
      <c r="AD1" s="6">
        <v>41181</v>
      </c>
      <c r="AE1" s="6">
        <v>41182</v>
      </c>
      <c r="AF1" s="6"/>
      <c r="AG1" s="5" t="s">
        <v>28</v>
      </c>
      <c r="AH1" s="5" t="s">
        <v>27</v>
      </c>
      <c r="AI1" s="5" t="s">
        <v>29</v>
      </c>
    </row>
    <row r="2" spans="1:35" ht="12.75">
      <c r="A2" s="7" t="s">
        <v>0</v>
      </c>
      <c r="B2" s="8">
        <v>9</v>
      </c>
      <c r="C2" s="8">
        <v>9</v>
      </c>
      <c r="D2" s="8">
        <v>9</v>
      </c>
      <c r="AG2" s="8">
        <f aca="true" t="shared" si="0" ref="AG2:AG11">SUM(B2:AF2)</f>
        <v>27</v>
      </c>
      <c r="AH2" s="8">
        <v>10</v>
      </c>
      <c r="AI2" s="8">
        <f aca="true" t="shared" si="1" ref="AI2:AI11">AH2-AG2</f>
        <v>-17</v>
      </c>
    </row>
    <row r="3" spans="1:35" ht="12.75">
      <c r="A3" s="7" t="s">
        <v>1</v>
      </c>
      <c r="B3" s="8">
        <v>9</v>
      </c>
      <c r="C3" s="8">
        <v>9</v>
      </c>
      <c r="D3" s="8">
        <v>9</v>
      </c>
      <c r="AG3" s="8">
        <f t="shared" si="0"/>
        <v>27</v>
      </c>
      <c r="AH3" s="8">
        <v>10</v>
      </c>
      <c r="AI3" s="8">
        <f t="shared" si="1"/>
        <v>-17</v>
      </c>
    </row>
    <row r="4" spans="1:35" ht="12.75">
      <c r="A4" s="7" t="s">
        <v>2</v>
      </c>
      <c r="B4" s="8">
        <v>9</v>
      </c>
      <c r="C4" s="8">
        <v>9</v>
      </c>
      <c r="D4" s="8">
        <v>9</v>
      </c>
      <c r="AG4" s="8">
        <f t="shared" si="0"/>
        <v>27</v>
      </c>
      <c r="AH4" s="8">
        <v>10</v>
      </c>
      <c r="AI4" s="8">
        <f t="shared" si="1"/>
        <v>-17</v>
      </c>
    </row>
    <row r="5" spans="1:35" ht="25.5">
      <c r="A5" s="7" t="s">
        <v>3</v>
      </c>
      <c r="B5" s="8">
        <v>9</v>
      </c>
      <c r="C5" s="8">
        <v>9</v>
      </c>
      <c r="D5" s="8">
        <v>9</v>
      </c>
      <c r="AG5" s="8">
        <f t="shared" si="0"/>
        <v>27</v>
      </c>
      <c r="AH5" s="8">
        <v>10</v>
      </c>
      <c r="AI5" s="8">
        <f t="shared" si="1"/>
        <v>-17</v>
      </c>
    </row>
    <row r="6" spans="1:35" ht="12.75">
      <c r="A6" s="7" t="s">
        <v>4</v>
      </c>
      <c r="B6" s="8">
        <v>9</v>
      </c>
      <c r="C6" s="8">
        <v>9</v>
      </c>
      <c r="D6" s="8">
        <v>9</v>
      </c>
      <c r="AG6" s="8">
        <f t="shared" si="0"/>
        <v>27</v>
      </c>
      <c r="AH6" s="8">
        <v>10</v>
      </c>
      <c r="AI6" s="8">
        <f t="shared" si="1"/>
        <v>-17</v>
      </c>
    </row>
    <row r="7" spans="1:35" ht="12.75">
      <c r="A7" s="7" t="s">
        <v>5</v>
      </c>
      <c r="B7" s="8">
        <v>9</v>
      </c>
      <c r="C7" s="8">
        <v>9</v>
      </c>
      <c r="D7" s="8">
        <v>9</v>
      </c>
      <c r="AG7" s="8">
        <f t="shared" si="0"/>
        <v>27</v>
      </c>
      <c r="AH7" s="8">
        <v>10</v>
      </c>
      <c r="AI7" s="8">
        <f t="shared" si="1"/>
        <v>-17</v>
      </c>
    </row>
    <row r="8" spans="1:35" ht="12.75">
      <c r="A8" s="7" t="s">
        <v>6</v>
      </c>
      <c r="B8" s="8">
        <v>9</v>
      </c>
      <c r="C8" s="8">
        <v>9</v>
      </c>
      <c r="D8" s="8">
        <v>9</v>
      </c>
      <c r="AG8" s="8">
        <f t="shared" si="0"/>
        <v>27</v>
      </c>
      <c r="AH8" s="8">
        <v>10</v>
      </c>
      <c r="AI8" s="8">
        <f t="shared" si="1"/>
        <v>-17</v>
      </c>
    </row>
    <row r="9" spans="1:35" ht="12.75">
      <c r="A9" s="7" t="s">
        <v>7</v>
      </c>
      <c r="B9" s="8">
        <v>9</v>
      </c>
      <c r="C9" s="8">
        <v>9</v>
      </c>
      <c r="D9" s="8">
        <v>9</v>
      </c>
      <c r="AG9" s="8">
        <f t="shared" si="0"/>
        <v>27</v>
      </c>
      <c r="AH9" s="8">
        <v>10</v>
      </c>
      <c r="AI9" s="8">
        <f t="shared" si="1"/>
        <v>-17</v>
      </c>
    </row>
    <row r="10" spans="1:35" ht="12.75">
      <c r="A10" s="7" t="s">
        <v>9</v>
      </c>
      <c r="B10" s="8">
        <v>9</v>
      </c>
      <c r="C10" s="8">
        <v>9</v>
      </c>
      <c r="D10" s="8">
        <v>9</v>
      </c>
      <c r="AG10" s="8">
        <f t="shared" si="0"/>
        <v>27</v>
      </c>
      <c r="AH10" s="8">
        <v>10</v>
      </c>
      <c r="AI10" s="8">
        <f t="shared" si="1"/>
        <v>-17</v>
      </c>
    </row>
    <row r="11" spans="1:35" ht="30.75" customHeight="1">
      <c r="A11" s="7" t="s">
        <v>10</v>
      </c>
      <c r="B11" s="8">
        <v>9</v>
      </c>
      <c r="C11" s="8">
        <v>9</v>
      </c>
      <c r="D11" s="8">
        <v>9</v>
      </c>
      <c r="AG11" s="8">
        <f t="shared" si="0"/>
        <v>27</v>
      </c>
      <c r="AH11" s="8">
        <v>10</v>
      </c>
      <c r="AI11" s="8">
        <f t="shared" si="1"/>
        <v>-17</v>
      </c>
    </row>
  </sheetData>
  <dataValidations count="1">
    <dataValidation type="list" allowBlank="1" showInputMessage="1" showErrorMessage="1" sqref="A2:A11">
      <formula1>EXPENSE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AI11"/>
  <sheetViews>
    <sheetView zoomScale="75" zoomScaleNormal="75" workbookViewId="0" topLeftCell="A1">
      <pane xSplit="2" ySplit="1" topLeftCell="R2" activePane="bottomRight" state="frozen"/>
      <selection pane="topLeft" activeCell="A1" sqref="A1"/>
      <selection pane="topRight" activeCell="C1" sqref="C1"/>
      <selection pane="bottomLeft" activeCell="A25" sqref="A25"/>
      <selection pane="bottomRight" activeCell="AI16" sqref="AI16"/>
    </sheetView>
  </sheetViews>
  <sheetFormatPr defaultColWidth="9.140625" defaultRowHeight="12.75"/>
  <cols>
    <col min="1" max="1" width="26.7109375" style="7" bestFit="1" customWidth="1"/>
    <col min="2" max="32" width="9.140625" style="8" customWidth="1"/>
    <col min="33" max="33" width="14.7109375" style="8" bestFit="1" customWidth="1"/>
    <col min="34" max="34" width="14.140625" style="8" customWidth="1"/>
    <col min="35" max="35" width="9.7109375" style="8" bestFit="1" customWidth="1"/>
    <col min="36" max="16384" width="9.140625" style="8" customWidth="1"/>
  </cols>
  <sheetData>
    <row r="1" spans="2:35" s="5" customFormat="1" ht="25.5">
      <c r="B1" s="6">
        <v>41183</v>
      </c>
      <c r="C1" s="6">
        <v>41184</v>
      </c>
      <c r="D1" s="6">
        <v>41185</v>
      </c>
      <c r="E1" s="6">
        <v>41186</v>
      </c>
      <c r="F1" s="6">
        <v>41187</v>
      </c>
      <c r="G1" s="6">
        <v>41188</v>
      </c>
      <c r="H1" s="6">
        <v>41189</v>
      </c>
      <c r="I1" s="6">
        <v>41190</v>
      </c>
      <c r="J1" s="6">
        <v>41191</v>
      </c>
      <c r="K1" s="6">
        <v>41192</v>
      </c>
      <c r="L1" s="6">
        <v>41193</v>
      </c>
      <c r="M1" s="6">
        <v>41194</v>
      </c>
      <c r="N1" s="6">
        <v>41195</v>
      </c>
      <c r="O1" s="6">
        <v>41196</v>
      </c>
      <c r="P1" s="6">
        <v>41197</v>
      </c>
      <c r="Q1" s="6">
        <v>41198</v>
      </c>
      <c r="R1" s="6">
        <v>41199</v>
      </c>
      <c r="S1" s="6">
        <v>41200</v>
      </c>
      <c r="T1" s="6">
        <v>41201</v>
      </c>
      <c r="U1" s="6">
        <v>41202</v>
      </c>
      <c r="V1" s="6">
        <v>41203</v>
      </c>
      <c r="W1" s="6">
        <v>41204</v>
      </c>
      <c r="X1" s="6">
        <v>41205</v>
      </c>
      <c r="Y1" s="6">
        <v>41206</v>
      </c>
      <c r="Z1" s="6">
        <v>41207</v>
      </c>
      <c r="AA1" s="6">
        <v>41208</v>
      </c>
      <c r="AB1" s="6">
        <v>41209</v>
      </c>
      <c r="AC1" s="6">
        <v>41210</v>
      </c>
      <c r="AD1" s="6">
        <v>41211</v>
      </c>
      <c r="AE1" s="6">
        <v>41212</v>
      </c>
      <c r="AF1" s="6">
        <v>41213</v>
      </c>
      <c r="AG1" s="5" t="s">
        <v>28</v>
      </c>
      <c r="AH1" s="5" t="s">
        <v>27</v>
      </c>
      <c r="AI1" s="5" t="s">
        <v>29</v>
      </c>
    </row>
    <row r="2" spans="1:35" ht="12.75">
      <c r="A2" s="7" t="s">
        <v>0</v>
      </c>
      <c r="B2" s="8">
        <v>10</v>
      </c>
      <c r="C2" s="8">
        <v>10</v>
      </c>
      <c r="D2" s="8">
        <v>10</v>
      </c>
      <c r="AG2" s="8">
        <f aca="true" t="shared" si="0" ref="AG2:AG11">SUM(B2:AF2)</f>
        <v>30</v>
      </c>
      <c r="AH2" s="8">
        <v>10</v>
      </c>
      <c r="AI2" s="8">
        <f aca="true" t="shared" si="1" ref="AI2:AI11">AH2-AG2</f>
        <v>-20</v>
      </c>
    </row>
    <row r="3" spans="1:35" ht="12.75">
      <c r="A3" s="7" t="s">
        <v>1</v>
      </c>
      <c r="B3" s="8">
        <v>10</v>
      </c>
      <c r="C3" s="8">
        <v>10</v>
      </c>
      <c r="D3" s="8">
        <v>10</v>
      </c>
      <c r="AG3" s="8">
        <f t="shared" si="0"/>
        <v>30</v>
      </c>
      <c r="AH3" s="8">
        <v>10</v>
      </c>
      <c r="AI3" s="8">
        <f t="shared" si="1"/>
        <v>-20</v>
      </c>
    </row>
    <row r="4" spans="1:35" ht="12.75">
      <c r="A4" s="7" t="s">
        <v>2</v>
      </c>
      <c r="B4" s="8">
        <v>10</v>
      </c>
      <c r="C4" s="8">
        <v>10</v>
      </c>
      <c r="D4" s="8">
        <v>10</v>
      </c>
      <c r="AG4" s="8">
        <f t="shared" si="0"/>
        <v>30</v>
      </c>
      <c r="AH4" s="8">
        <v>10</v>
      </c>
      <c r="AI4" s="8">
        <f t="shared" si="1"/>
        <v>-20</v>
      </c>
    </row>
    <row r="5" spans="1:35" ht="25.5">
      <c r="A5" s="7" t="s">
        <v>3</v>
      </c>
      <c r="B5" s="8">
        <v>10</v>
      </c>
      <c r="C5" s="8">
        <v>10</v>
      </c>
      <c r="D5" s="8">
        <v>10</v>
      </c>
      <c r="AG5" s="8">
        <f t="shared" si="0"/>
        <v>30</v>
      </c>
      <c r="AH5" s="8">
        <v>10</v>
      </c>
      <c r="AI5" s="8">
        <f t="shared" si="1"/>
        <v>-20</v>
      </c>
    </row>
    <row r="6" spans="1:35" ht="12.75">
      <c r="A6" s="7" t="s">
        <v>4</v>
      </c>
      <c r="B6" s="8">
        <v>10</v>
      </c>
      <c r="C6" s="8">
        <v>10</v>
      </c>
      <c r="D6" s="8">
        <v>10</v>
      </c>
      <c r="AG6" s="8">
        <f t="shared" si="0"/>
        <v>30</v>
      </c>
      <c r="AH6" s="8">
        <v>10</v>
      </c>
      <c r="AI6" s="8">
        <f t="shared" si="1"/>
        <v>-20</v>
      </c>
    </row>
    <row r="7" spans="1:35" ht="12.75">
      <c r="A7" s="7" t="s">
        <v>5</v>
      </c>
      <c r="B7" s="8">
        <v>10</v>
      </c>
      <c r="C7" s="8">
        <v>10</v>
      </c>
      <c r="D7" s="8">
        <v>10</v>
      </c>
      <c r="AG7" s="8">
        <f t="shared" si="0"/>
        <v>30</v>
      </c>
      <c r="AH7" s="8">
        <v>10</v>
      </c>
      <c r="AI7" s="8">
        <f t="shared" si="1"/>
        <v>-20</v>
      </c>
    </row>
    <row r="8" spans="1:35" ht="12.75">
      <c r="A8" s="7" t="s">
        <v>6</v>
      </c>
      <c r="B8" s="8">
        <v>10</v>
      </c>
      <c r="C8" s="8">
        <v>10</v>
      </c>
      <c r="D8" s="8">
        <v>10</v>
      </c>
      <c r="AG8" s="8">
        <f t="shared" si="0"/>
        <v>30</v>
      </c>
      <c r="AH8" s="8">
        <v>10</v>
      </c>
      <c r="AI8" s="8">
        <f t="shared" si="1"/>
        <v>-20</v>
      </c>
    </row>
    <row r="9" spans="1:35" ht="12.75">
      <c r="A9" s="7" t="s">
        <v>7</v>
      </c>
      <c r="B9" s="8">
        <v>10</v>
      </c>
      <c r="C9" s="8">
        <v>10</v>
      </c>
      <c r="D9" s="8">
        <v>10</v>
      </c>
      <c r="AG9" s="8">
        <f t="shared" si="0"/>
        <v>30</v>
      </c>
      <c r="AH9" s="8">
        <v>10</v>
      </c>
      <c r="AI9" s="8">
        <f t="shared" si="1"/>
        <v>-20</v>
      </c>
    </row>
    <row r="10" spans="1:35" ht="12.75">
      <c r="A10" s="7" t="s">
        <v>9</v>
      </c>
      <c r="B10" s="8">
        <v>10</v>
      </c>
      <c r="C10" s="8">
        <v>10</v>
      </c>
      <c r="D10" s="8">
        <v>10</v>
      </c>
      <c r="AG10" s="8">
        <f t="shared" si="0"/>
        <v>30</v>
      </c>
      <c r="AH10" s="8">
        <v>10</v>
      </c>
      <c r="AI10" s="8">
        <f t="shared" si="1"/>
        <v>-20</v>
      </c>
    </row>
    <row r="11" spans="1:35" ht="27.75" customHeight="1">
      <c r="A11" s="7" t="s">
        <v>10</v>
      </c>
      <c r="B11" s="8">
        <v>10</v>
      </c>
      <c r="C11" s="8">
        <v>10</v>
      </c>
      <c r="D11" s="8">
        <v>10</v>
      </c>
      <c r="AG11" s="8">
        <f t="shared" si="0"/>
        <v>30</v>
      </c>
      <c r="AH11" s="8">
        <v>10</v>
      </c>
      <c r="AI11" s="8">
        <f t="shared" si="1"/>
        <v>-20</v>
      </c>
    </row>
  </sheetData>
  <dataValidations count="1">
    <dataValidation type="list" allowBlank="1" showInputMessage="1" showErrorMessage="1" sqref="A2:A11">
      <formula1>EXPENSE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AI11"/>
  <sheetViews>
    <sheetView zoomScale="75" zoomScaleNormal="75" workbookViewId="0" topLeftCell="A1">
      <pane xSplit="2" ySplit="1" topLeftCell="W2" activePane="bottomRight" state="frozen"/>
      <selection pane="topLeft" activeCell="A1" sqref="A1"/>
      <selection pane="topRight" activeCell="C1" sqref="C1"/>
      <selection pane="bottomLeft" activeCell="A25" sqref="A25"/>
      <selection pane="bottomRight" activeCell="AG23" sqref="AG23"/>
    </sheetView>
  </sheetViews>
  <sheetFormatPr defaultColWidth="9.140625" defaultRowHeight="12.75"/>
  <cols>
    <col min="1" max="1" width="26.7109375" style="7" bestFit="1" customWidth="1"/>
    <col min="2" max="32" width="9.140625" style="8" customWidth="1"/>
    <col min="33" max="33" width="14.7109375" style="8" bestFit="1" customWidth="1"/>
    <col min="34" max="34" width="14.140625" style="8" customWidth="1"/>
    <col min="35" max="35" width="9.7109375" style="8" bestFit="1" customWidth="1"/>
    <col min="36" max="16384" width="9.140625" style="8" customWidth="1"/>
  </cols>
  <sheetData>
    <row r="1" spans="2:35" s="5" customFormat="1" ht="25.5">
      <c r="B1" s="6">
        <v>41214</v>
      </c>
      <c r="C1" s="6">
        <v>41215</v>
      </c>
      <c r="D1" s="6">
        <v>41216</v>
      </c>
      <c r="E1" s="6">
        <v>41217</v>
      </c>
      <c r="F1" s="6">
        <v>41218</v>
      </c>
      <c r="G1" s="6">
        <v>41219</v>
      </c>
      <c r="H1" s="6">
        <v>41220</v>
      </c>
      <c r="I1" s="6">
        <v>41221</v>
      </c>
      <c r="J1" s="6">
        <v>41222</v>
      </c>
      <c r="K1" s="6">
        <v>41223</v>
      </c>
      <c r="L1" s="6">
        <v>41224</v>
      </c>
      <c r="M1" s="6">
        <v>41225</v>
      </c>
      <c r="N1" s="6">
        <v>41226</v>
      </c>
      <c r="O1" s="6">
        <v>41227</v>
      </c>
      <c r="P1" s="6">
        <v>41228</v>
      </c>
      <c r="Q1" s="6">
        <v>41229</v>
      </c>
      <c r="R1" s="6">
        <v>41230</v>
      </c>
      <c r="S1" s="6">
        <v>41231</v>
      </c>
      <c r="T1" s="6">
        <v>41232</v>
      </c>
      <c r="U1" s="6">
        <v>41233</v>
      </c>
      <c r="V1" s="6">
        <v>41234</v>
      </c>
      <c r="W1" s="6">
        <v>41235</v>
      </c>
      <c r="X1" s="6">
        <v>41236</v>
      </c>
      <c r="Y1" s="6">
        <v>41237</v>
      </c>
      <c r="Z1" s="6">
        <v>41238</v>
      </c>
      <c r="AA1" s="6">
        <v>41239</v>
      </c>
      <c r="AB1" s="6">
        <v>41240</v>
      </c>
      <c r="AC1" s="6">
        <v>41241</v>
      </c>
      <c r="AD1" s="6">
        <v>41242</v>
      </c>
      <c r="AE1" s="6">
        <v>41243</v>
      </c>
      <c r="AF1" s="6"/>
      <c r="AG1" s="5" t="s">
        <v>28</v>
      </c>
      <c r="AH1" s="5" t="s">
        <v>27</v>
      </c>
      <c r="AI1" s="5" t="s">
        <v>29</v>
      </c>
    </row>
    <row r="2" spans="1:35" ht="12.75">
      <c r="A2" s="7" t="s">
        <v>0</v>
      </c>
      <c r="B2" s="8">
        <v>11</v>
      </c>
      <c r="C2" s="8">
        <v>11</v>
      </c>
      <c r="D2" s="8">
        <v>11</v>
      </c>
      <c r="AG2" s="8">
        <f aca="true" t="shared" si="0" ref="AG2:AG11">SUM(B2:AF2)</f>
        <v>33</v>
      </c>
      <c r="AH2" s="8">
        <v>10</v>
      </c>
      <c r="AI2" s="8">
        <f aca="true" t="shared" si="1" ref="AI2:AI11">AH2-AG2</f>
        <v>-23</v>
      </c>
    </row>
    <row r="3" spans="1:35" ht="12.75">
      <c r="A3" s="7" t="s">
        <v>1</v>
      </c>
      <c r="B3" s="8">
        <v>11</v>
      </c>
      <c r="C3" s="8">
        <v>11</v>
      </c>
      <c r="D3" s="8">
        <v>11</v>
      </c>
      <c r="AG3" s="8">
        <f t="shared" si="0"/>
        <v>33</v>
      </c>
      <c r="AH3" s="8">
        <v>10</v>
      </c>
      <c r="AI3" s="8">
        <f t="shared" si="1"/>
        <v>-23</v>
      </c>
    </row>
    <row r="4" spans="1:35" ht="12.75">
      <c r="A4" s="7" t="s">
        <v>2</v>
      </c>
      <c r="B4" s="8">
        <v>11</v>
      </c>
      <c r="C4" s="8">
        <v>11</v>
      </c>
      <c r="D4" s="8">
        <v>11</v>
      </c>
      <c r="AG4" s="8">
        <f t="shared" si="0"/>
        <v>33</v>
      </c>
      <c r="AH4" s="8">
        <v>10</v>
      </c>
      <c r="AI4" s="8">
        <f t="shared" si="1"/>
        <v>-23</v>
      </c>
    </row>
    <row r="5" spans="1:35" ht="25.5">
      <c r="A5" s="7" t="s">
        <v>3</v>
      </c>
      <c r="B5" s="8">
        <v>11</v>
      </c>
      <c r="C5" s="8">
        <v>11</v>
      </c>
      <c r="D5" s="8">
        <v>11</v>
      </c>
      <c r="AG5" s="8">
        <f t="shared" si="0"/>
        <v>33</v>
      </c>
      <c r="AH5" s="8">
        <v>10</v>
      </c>
      <c r="AI5" s="8">
        <f t="shared" si="1"/>
        <v>-23</v>
      </c>
    </row>
    <row r="6" spans="1:35" ht="12.75">
      <c r="A6" s="7" t="s">
        <v>4</v>
      </c>
      <c r="B6" s="8">
        <v>11</v>
      </c>
      <c r="C6" s="8">
        <v>11</v>
      </c>
      <c r="D6" s="8">
        <v>11</v>
      </c>
      <c r="AG6" s="8">
        <f t="shared" si="0"/>
        <v>33</v>
      </c>
      <c r="AH6" s="8">
        <v>10</v>
      </c>
      <c r="AI6" s="8">
        <f t="shared" si="1"/>
        <v>-23</v>
      </c>
    </row>
    <row r="7" spans="1:35" ht="12.75">
      <c r="A7" s="7" t="s">
        <v>5</v>
      </c>
      <c r="B7" s="8">
        <v>11</v>
      </c>
      <c r="C7" s="8">
        <v>11</v>
      </c>
      <c r="D7" s="8">
        <v>11</v>
      </c>
      <c r="AG7" s="8">
        <f t="shared" si="0"/>
        <v>33</v>
      </c>
      <c r="AH7" s="8">
        <v>10</v>
      </c>
      <c r="AI7" s="8">
        <f t="shared" si="1"/>
        <v>-23</v>
      </c>
    </row>
    <row r="8" spans="1:35" ht="12.75">
      <c r="A8" s="7" t="s">
        <v>6</v>
      </c>
      <c r="B8" s="8">
        <v>11</v>
      </c>
      <c r="C8" s="8">
        <v>11</v>
      </c>
      <c r="D8" s="8">
        <v>11</v>
      </c>
      <c r="AG8" s="8">
        <f t="shared" si="0"/>
        <v>33</v>
      </c>
      <c r="AH8" s="8">
        <v>10</v>
      </c>
      <c r="AI8" s="8">
        <f t="shared" si="1"/>
        <v>-23</v>
      </c>
    </row>
    <row r="9" spans="1:35" ht="12.75">
      <c r="A9" s="7" t="s">
        <v>7</v>
      </c>
      <c r="B9" s="8">
        <v>11</v>
      </c>
      <c r="C9" s="8">
        <v>11</v>
      </c>
      <c r="D9" s="8">
        <v>11</v>
      </c>
      <c r="AG9" s="8">
        <f t="shared" si="0"/>
        <v>33</v>
      </c>
      <c r="AH9" s="8">
        <v>10</v>
      </c>
      <c r="AI9" s="8">
        <f t="shared" si="1"/>
        <v>-23</v>
      </c>
    </row>
    <row r="10" spans="1:35" ht="12.75">
      <c r="A10" s="7" t="s">
        <v>9</v>
      </c>
      <c r="B10" s="8">
        <v>11</v>
      </c>
      <c r="C10" s="8">
        <v>11</v>
      </c>
      <c r="D10" s="8">
        <v>11</v>
      </c>
      <c r="AG10" s="8">
        <f t="shared" si="0"/>
        <v>33</v>
      </c>
      <c r="AH10" s="8">
        <v>10</v>
      </c>
      <c r="AI10" s="8">
        <f t="shared" si="1"/>
        <v>-23</v>
      </c>
    </row>
    <row r="11" spans="1:35" ht="30.75" customHeight="1">
      <c r="A11" s="7" t="s">
        <v>10</v>
      </c>
      <c r="B11" s="8">
        <v>11</v>
      </c>
      <c r="C11" s="8">
        <v>11</v>
      </c>
      <c r="D11" s="8">
        <v>11</v>
      </c>
      <c r="AG11" s="8">
        <f t="shared" si="0"/>
        <v>33</v>
      </c>
      <c r="AH11" s="8">
        <v>10</v>
      </c>
      <c r="AI11" s="8">
        <f t="shared" si="1"/>
        <v>-23</v>
      </c>
    </row>
  </sheetData>
  <dataValidations count="1">
    <dataValidation type="list" allowBlank="1" showInputMessage="1" showErrorMessage="1" sqref="A2:A11">
      <formula1>EXPENSE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AI11"/>
  <sheetViews>
    <sheetView zoomScale="75" zoomScaleNormal="75" workbookViewId="0" topLeftCell="A1">
      <pane xSplit="2" ySplit="1" topLeftCell="AA2" activePane="bottomRight" state="frozen"/>
      <selection pane="topLeft" activeCell="A1" sqref="A1"/>
      <selection pane="topRight" activeCell="C1" sqref="C1"/>
      <selection pane="bottomLeft" activeCell="A25" sqref="A25"/>
      <selection pane="bottomRight" activeCell="AT19" sqref="AT19"/>
    </sheetView>
  </sheetViews>
  <sheetFormatPr defaultColWidth="9.140625" defaultRowHeight="12.75"/>
  <cols>
    <col min="1" max="1" width="26.7109375" style="7" bestFit="1" customWidth="1"/>
    <col min="2" max="32" width="9.140625" style="8" customWidth="1"/>
    <col min="33" max="33" width="14.7109375" style="8" bestFit="1" customWidth="1"/>
    <col min="34" max="34" width="14.140625" style="8" customWidth="1"/>
    <col min="35" max="35" width="9.7109375" style="8" bestFit="1" customWidth="1"/>
    <col min="36" max="16384" width="9.140625" style="8" customWidth="1"/>
  </cols>
  <sheetData>
    <row r="1" spans="2:35" s="5" customFormat="1" ht="25.5">
      <c r="B1" s="6">
        <v>41244</v>
      </c>
      <c r="C1" s="6">
        <v>41245</v>
      </c>
      <c r="D1" s="6">
        <v>41246</v>
      </c>
      <c r="E1" s="6">
        <v>41247</v>
      </c>
      <c r="F1" s="6">
        <v>41248</v>
      </c>
      <c r="G1" s="6">
        <v>41249</v>
      </c>
      <c r="H1" s="6">
        <v>41250</v>
      </c>
      <c r="I1" s="6">
        <v>41251</v>
      </c>
      <c r="J1" s="6">
        <v>41252</v>
      </c>
      <c r="K1" s="6">
        <v>41253</v>
      </c>
      <c r="L1" s="6">
        <v>41254</v>
      </c>
      <c r="M1" s="6">
        <v>41255</v>
      </c>
      <c r="N1" s="6">
        <v>41256</v>
      </c>
      <c r="O1" s="6">
        <v>41257</v>
      </c>
      <c r="P1" s="6">
        <v>41258</v>
      </c>
      <c r="Q1" s="6">
        <v>41259</v>
      </c>
      <c r="R1" s="6">
        <v>41260</v>
      </c>
      <c r="S1" s="6">
        <v>41261</v>
      </c>
      <c r="T1" s="6">
        <v>41262</v>
      </c>
      <c r="U1" s="6">
        <v>41263</v>
      </c>
      <c r="V1" s="6">
        <v>41264</v>
      </c>
      <c r="W1" s="6">
        <v>41265</v>
      </c>
      <c r="X1" s="6">
        <v>41266</v>
      </c>
      <c r="Y1" s="6">
        <v>41267</v>
      </c>
      <c r="Z1" s="6">
        <v>41268</v>
      </c>
      <c r="AA1" s="6">
        <v>41269</v>
      </c>
      <c r="AB1" s="6">
        <v>41270</v>
      </c>
      <c r="AC1" s="6">
        <v>41271</v>
      </c>
      <c r="AD1" s="6">
        <v>41272</v>
      </c>
      <c r="AE1" s="6">
        <v>41273</v>
      </c>
      <c r="AF1" s="6">
        <v>41274</v>
      </c>
      <c r="AG1" s="5" t="s">
        <v>28</v>
      </c>
      <c r="AH1" s="5" t="s">
        <v>27</v>
      </c>
      <c r="AI1" s="5" t="s">
        <v>29</v>
      </c>
    </row>
    <row r="2" spans="1:35" ht="12.75">
      <c r="A2" s="7" t="s">
        <v>0</v>
      </c>
      <c r="B2" s="8">
        <v>12</v>
      </c>
      <c r="C2" s="8">
        <v>12</v>
      </c>
      <c r="D2" s="8">
        <v>12</v>
      </c>
      <c r="AG2" s="8">
        <f aca="true" t="shared" si="0" ref="AG2:AG11">SUM(B2:AF2)</f>
        <v>36</v>
      </c>
      <c r="AH2" s="8">
        <v>10</v>
      </c>
      <c r="AI2" s="8">
        <f aca="true" t="shared" si="1" ref="AI2:AI11">AH2-AG2</f>
        <v>-26</v>
      </c>
    </row>
    <row r="3" spans="1:35" ht="12.75">
      <c r="A3" s="7" t="s">
        <v>1</v>
      </c>
      <c r="B3" s="8">
        <v>12</v>
      </c>
      <c r="C3" s="8">
        <v>12</v>
      </c>
      <c r="D3" s="8">
        <v>12</v>
      </c>
      <c r="AG3" s="8">
        <f t="shared" si="0"/>
        <v>36</v>
      </c>
      <c r="AH3" s="8">
        <v>10</v>
      </c>
      <c r="AI3" s="8">
        <f t="shared" si="1"/>
        <v>-26</v>
      </c>
    </row>
    <row r="4" spans="1:35" ht="12.75">
      <c r="A4" s="7" t="s">
        <v>2</v>
      </c>
      <c r="B4" s="8">
        <v>12</v>
      </c>
      <c r="C4" s="8">
        <v>12</v>
      </c>
      <c r="D4" s="8">
        <v>12</v>
      </c>
      <c r="AG4" s="8">
        <f t="shared" si="0"/>
        <v>36</v>
      </c>
      <c r="AH4" s="8">
        <v>10</v>
      </c>
      <c r="AI4" s="8">
        <f t="shared" si="1"/>
        <v>-26</v>
      </c>
    </row>
    <row r="5" spans="1:35" ht="25.5">
      <c r="A5" s="7" t="s">
        <v>3</v>
      </c>
      <c r="B5" s="8">
        <v>12</v>
      </c>
      <c r="C5" s="8">
        <v>12</v>
      </c>
      <c r="D5" s="8">
        <v>12</v>
      </c>
      <c r="AG5" s="8">
        <f t="shared" si="0"/>
        <v>36</v>
      </c>
      <c r="AH5" s="8">
        <v>10</v>
      </c>
      <c r="AI5" s="8">
        <f t="shared" si="1"/>
        <v>-26</v>
      </c>
    </row>
    <row r="6" spans="1:35" ht="12.75">
      <c r="A6" s="7" t="s">
        <v>4</v>
      </c>
      <c r="B6" s="8">
        <v>12</v>
      </c>
      <c r="C6" s="8">
        <v>12</v>
      </c>
      <c r="D6" s="8">
        <v>12</v>
      </c>
      <c r="AG6" s="8">
        <f t="shared" si="0"/>
        <v>36</v>
      </c>
      <c r="AH6" s="8">
        <v>10</v>
      </c>
      <c r="AI6" s="8">
        <f t="shared" si="1"/>
        <v>-26</v>
      </c>
    </row>
    <row r="7" spans="1:35" ht="12.75">
      <c r="A7" s="7" t="s">
        <v>5</v>
      </c>
      <c r="B7" s="8">
        <v>12</v>
      </c>
      <c r="C7" s="8">
        <v>12</v>
      </c>
      <c r="D7" s="8">
        <v>12</v>
      </c>
      <c r="AG7" s="8">
        <f t="shared" si="0"/>
        <v>36</v>
      </c>
      <c r="AH7" s="8">
        <v>10</v>
      </c>
      <c r="AI7" s="8">
        <f t="shared" si="1"/>
        <v>-26</v>
      </c>
    </row>
    <row r="8" spans="1:35" ht="12.75">
      <c r="A8" s="7" t="s">
        <v>6</v>
      </c>
      <c r="B8" s="8">
        <v>12</v>
      </c>
      <c r="C8" s="8">
        <v>12</v>
      </c>
      <c r="D8" s="8">
        <v>12</v>
      </c>
      <c r="AG8" s="8">
        <f t="shared" si="0"/>
        <v>36</v>
      </c>
      <c r="AH8" s="8">
        <v>10</v>
      </c>
      <c r="AI8" s="8">
        <f t="shared" si="1"/>
        <v>-26</v>
      </c>
    </row>
    <row r="9" spans="1:35" ht="12.75">
      <c r="A9" s="7" t="s">
        <v>7</v>
      </c>
      <c r="B9" s="8">
        <v>12</v>
      </c>
      <c r="C9" s="8">
        <v>12</v>
      </c>
      <c r="D9" s="8">
        <v>12</v>
      </c>
      <c r="AG9" s="8">
        <f t="shared" si="0"/>
        <v>36</v>
      </c>
      <c r="AH9" s="8">
        <v>10</v>
      </c>
      <c r="AI9" s="8">
        <f t="shared" si="1"/>
        <v>-26</v>
      </c>
    </row>
    <row r="10" spans="1:35" ht="12.75">
      <c r="A10" s="7" t="s">
        <v>9</v>
      </c>
      <c r="B10" s="8">
        <v>12</v>
      </c>
      <c r="C10" s="8">
        <v>12</v>
      </c>
      <c r="D10" s="8">
        <v>12</v>
      </c>
      <c r="AG10" s="8">
        <f t="shared" si="0"/>
        <v>36</v>
      </c>
      <c r="AH10" s="8">
        <v>10</v>
      </c>
      <c r="AI10" s="8">
        <f t="shared" si="1"/>
        <v>-26</v>
      </c>
    </row>
    <row r="11" spans="1:35" ht="30.75" customHeight="1">
      <c r="A11" s="7" t="s">
        <v>10</v>
      </c>
      <c r="B11" s="8">
        <v>12</v>
      </c>
      <c r="C11" s="8">
        <v>12</v>
      </c>
      <c r="D11" s="8">
        <v>12</v>
      </c>
      <c r="AG11" s="8">
        <f t="shared" si="0"/>
        <v>36</v>
      </c>
      <c r="AH11" s="8">
        <v>10</v>
      </c>
      <c r="AI11" s="8">
        <f t="shared" si="1"/>
        <v>-26</v>
      </c>
    </row>
  </sheetData>
  <dataValidations count="1">
    <dataValidation type="list" allowBlank="1" showInputMessage="1" showErrorMessage="1" sqref="A2:A11">
      <formula1>EXPENSE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L1:R15"/>
  <sheetViews>
    <sheetView zoomScale="75" zoomScaleNormal="75" workbookViewId="0" topLeftCell="A1">
      <selection activeCell="L26" sqref="L26"/>
    </sheetView>
  </sheetViews>
  <sheetFormatPr defaultColWidth="9.140625" defaultRowHeight="12.75"/>
  <cols>
    <col min="1" max="11" width="9.140625" style="10" customWidth="1"/>
    <col min="12" max="14" width="9.140625" style="18" customWidth="1"/>
    <col min="15" max="15" width="11.00390625" style="18" customWidth="1"/>
    <col min="16" max="16" width="38.57421875" style="18" customWidth="1"/>
    <col min="17" max="17" width="19.00390625" style="18" customWidth="1"/>
    <col min="18" max="18" width="20.00390625" style="18" customWidth="1"/>
    <col min="19" max="19" width="38.57421875" style="10" bestFit="1" customWidth="1"/>
    <col min="20" max="16384" width="9.140625" style="10" customWidth="1"/>
  </cols>
  <sheetData>
    <row r="1" spans="17:18" ht="16.5" customHeight="1">
      <c r="Q1" s="18" t="s">
        <v>34</v>
      </c>
      <c r="R1" s="18" t="s">
        <v>35</v>
      </c>
    </row>
    <row r="2" spans="12:18" ht="15.75" customHeight="1">
      <c r="L2" s="18">
        <v>1</v>
      </c>
      <c r="M2" s="12"/>
      <c r="N2" s="12"/>
      <c r="P2" s="18" t="str">
        <f>IF(L$2=1,Apr!A:A,Apr!A:A)</f>
        <v>ADVERTISING</v>
      </c>
      <c r="Q2" s="18">
        <f>IF(L$2=2,Feb!AG2,IF(L$2=3,Mar!AG2,IF(L$2=4,Apr!AG2,IF(L$2=5,May!AG2,IF(L$2=6,June!AG2,IF(L$2=7,July!AG2,IF(L$2=8,Aug!AG2,IF(L$2=9,Sep!AG2,""))))))))</f>
      </c>
      <c r="R2" s="18">
        <f>IF(L$2=10,Oct!AG2,IF(L$2=11,Nov!AG2,IF(L$2=12,Dec!AG2,IF(L$2=1,Jan!AG2,""))))</f>
        <v>3</v>
      </c>
    </row>
    <row r="3" spans="12:18" ht="15">
      <c r="L3" s="18">
        <v>1</v>
      </c>
      <c r="M3" s="19" t="s">
        <v>36</v>
      </c>
      <c r="N3" s="19"/>
      <c r="P3" s="18" t="str">
        <f>IF(L$2=1,Apr!A:A,Apr!A:A)</f>
        <v>ADVANCE SALARY</v>
      </c>
      <c r="Q3" s="18">
        <f>IF(L$2=2,Feb!AG3,IF(L$2=3,Mar!AG3,IF(L$2=4,Apr!AG3,IF(L$2=5,May!AG3,IF(L$2=6,June!AG3,IF(L$2=7,July!AG3,IF(L$2=8,Aug!AG3,IF(L$2=9,Sep!AG3,""))))))))</f>
      </c>
      <c r="R3" s="18">
        <f>IF(L$2=10,Oct!AG3,IF(L$2=11,Nov!AG3,IF(L$2=12,Dec!AG3,IF(L$2=1,Jan!AG3,""))))</f>
        <v>3</v>
      </c>
    </row>
    <row r="4" spans="12:18" ht="15">
      <c r="L4" s="18">
        <v>2</v>
      </c>
      <c r="M4" s="19" t="s">
        <v>37</v>
      </c>
      <c r="N4" s="19"/>
      <c r="P4" s="18" t="str">
        <f>IF(L$2=1,Apr!A:A,Apr!A:A)</f>
        <v>BANK CHARGES</v>
      </c>
      <c r="Q4" s="18">
        <f>IF(L$2=2,Feb!AG4,IF(L$2=3,Mar!AG4,IF(L$2=4,Apr!AG4,IF(L$2=5,May!AG4,IF(L$2=6,June!AG4,IF(L$2=7,July!AG4,IF(L$2=8,Aug!AG4,IF(L$2=9,Sep!AG4,""))))))))</f>
      </c>
      <c r="R4" s="18">
        <f>IF(L$2=10,Oct!AG4,IF(L$2=11,Nov!AG4,IF(L$2=12,Dec!AG4,IF(L$2=1,Jan!AG4,""))))</f>
        <v>3</v>
      </c>
    </row>
    <row r="5" spans="12:18" ht="15">
      <c r="L5" s="18">
        <v>3</v>
      </c>
      <c r="M5" s="19" t="s">
        <v>38</v>
      </c>
      <c r="N5" s="19"/>
      <c r="P5" s="18" t="str">
        <f>IF(L$2=1,Apr!A:A,Apr!A:A)</f>
        <v>COMPUTER REPAIR AND MAINTENANCE</v>
      </c>
      <c r="Q5" s="18">
        <f>IF(L$2=2,Feb!AG5,IF(L$2=3,Mar!AG5,IF(L$2=4,Apr!AG5,IF(L$2=5,May!AG5,IF(L$2=6,June!AG5,IF(L$2=7,July!AG5,IF(L$2=8,Aug!AG5,IF(L$2=9,Sep!AG5,""))))))))</f>
      </c>
      <c r="R5" s="18">
        <f>IF(L$2=10,Oct!AG5,IF(L$2=11,Nov!AG5,IF(L$2=12,Dec!AG5,IF(L$2=1,Jan!AG5,""))))</f>
        <v>3</v>
      </c>
    </row>
    <row r="6" spans="12:18" ht="15">
      <c r="L6" s="18">
        <v>4</v>
      </c>
      <c r="M6" s="19" t="s">
        <v>39</v>
      </c>
      <c r="N6" s="19"/>
      <c r="P6" s="18" t="str">
        <f>IF(L$2=1,Apr!A:A,Apr!A:A)</f>
        <v>CONSTRUCTION EXPENSES</v>
      </c>
      <c r="Q6" s="18">
        <f>IF(L$2=2,Feb!AG6,IF(L$2=3,Mar!AG6,IF(L$2=4,Apr!AG6,IF(L$2=5,May!AG6,IF(L$2=6,June!AG6,IF(L$2=7,July!AG6,IF(L$2=8,Aug!AG6,IF(L$2=9,Sep!AG6,""))))))))</f>
      </c>
      <c r="R6" s="18">
        <f>IF(L$2=10,Oct!AG6,IF(L$2=11,Nov!AG6,IF(L$2=12,Dec!AG6,IF(L$2=1,Jan!AG6,""))))</f>
        <v>3</v>
      </c>
    </row>
    <row r="7" spans="12:18" ht="16.5" customHeight="1">
      <c r="L7" s="18">
        <v>5</v>
      </c>
      <c r="M7" s="19" t="s">
        <v>40</v>
      </c>
      <c r="N7" s="19"/>
      <c r="P7" s="18" t="str">
        <f>IF(L$2=1,Apr!A:A,Apr!A:A)</f>
        <v>CONSUMABLE STORE</v>
      </c>
      <c r="Q7" s="18">
        <f>IF(L$2=2,Feb!AG7,IF(L$2=3,Mar!AG7,IF(L$2=4,Apr!AG7,IF(L$2=5,May!AG7,IF(L$2=6,June!AG7,IF(L$2=7,July!AG7,IF(L$2=8,Aug!AG7,IF(L$2=9,Sep!AG7,""))))))))</f>
      </c>
      <c r="R7" s="18">
        <f>IF(L$2=10,Oct!AG7,IF(L$2=11,Nov!AG7,IF(L$2=12,Dec!AG7,IF(L$2=1,Jan!AG7,""))))</f>
        <v>3</v>
      </c>
    </row>
    <row r="8" spans="12:18" ht="17.25" customHeight="1">
      <c r="L8" s="18">
        <v>6</v>
      </c>
      <c r="M8" s="19" t="s">
        <v>41</v>
      </c>
      <c r="N8" s="19"/>
      <c r="P8" s="18" t="str">
        <f>IF(L$2=1,Apr!A:A,Apr!A:A)</f>
        <v>CONVEYANCE</v>
      </c>
      <c r="Q8" s="18">
        <f>IF(L$2=2,Feb!AG8,IF(L$2=3,Mar!AG8,IF(L$2=4,Apr!AG8,IF(L$2=5,May!AG8,IF(L$2=6,June!AG8,IF(L$2=7,July!AG8,IF(L$2=8,Aug!AG8,IF(L$2=9,Sep!AG8,""))))))))</f>
      </c>
      <c r="R8" s="18">
        <f>IF(L$2=10,Oct!AG8,IF(L$2=11,Nov!AG8,IF(L$2=12,Dec!AG8,IF(L$2=1,Jan!AG8,""))))</f>
        <v>3</v>
      </c>
    </row>
    <row r="9" spans="12:18" ht="16.5" customHeight="1">
      <c r="L9" s="18">
        <v>7</v>
      </c>
      <c r="M9" s="19" t="s">
        <v>42</v>
      </c>
      <c r="N9" s="19"/>
      <c r="P9" s="18" t="str">
        <f>IF(L$2=1,Apr!A:A,Apr!A:A)</f>
        <v>COURIER &amp; FAX CHARGES</v>
      </c>
      <c r="Q9" s="18">
        <f>IF(L$2=2,Feb!AG9,IF(L$2=3,Mar!AG9,IF(L$2=4,Apr!AG9,IF(L$2=5,May!AG9,IF(L$2=6,June!AG9,IF(L$2=7,July!AG9,IF(L$2=8,Aug!AG9,IF(L$2=9,Sep!AG9,""))))))))</f>
      </c>
      <c r="R9" s="18">
        <f>IF(L$2=10,Oct!AG9,IF(L$2=11,Nov!AG9,IF(L$2=12,Dec!AG9,IF(L$2=1,Jan!AG9,""))))</f>
        <v>3</v>
      </c>
    </row>
    <row r="10" spans="12:18" ht="15">
      <c r="L10" s="18">
        <v>8</v>
      </c>
      <c r="M10" s="19" t="s">
        <v>43</v>
      </c>
      <c r="N10" s="19"/>
      <c r="P10" s="18" t="str">
        <f>IF(L$2=1,Apr!A:A,Apr!A:A)</f>
        <v>ELECTRICITY EXPENSES</v>
      </c>
      <c r="Q10" s="18">
        <f>IF(L$2=2,Feb!AG10,IF(L$2=3,Mar!AG10,IF(L$2=4,Apr!AG10,IF(L$2=5,May!AG10,IF(L$2=6,June!AG10,IF(L$2=7,July!AG10,IF(L$2=8,Aug!AG10,IF(L$2=9,Sep!AG10,""))))))))</f>
      </c>
      <c r="R10" s="18">
        <f>IF(L$2=10,Oct!AG10,IF(L$2=11,Nov!AG10,IF(L$2=12,Dec!AG10,IF(L$2=1,Jan!AG10,""))))</f>
        <v>3</v>
      </c>
    </row>
    <row r="11" spans="12:18" ht="14.25" customHeight="1">
      <c r="L11" s="18">
        <v>9</v>
      </c>
      <c r="M11" s="19" t="s">
        <v>44</v>
      </c>
      <c r="N11" s="19"/>
      <c r="P11" s="18" t="str">
        <f>IF(L$2=1,Apr!A:A,Apr!A:A)</f>
        <v>FURNITURE AND FIXTURE</v>
      </c>
      <c r="Q11" s="18">
        <f>IF(L$2=2,Feb!AG11,IF(L$2=3,Mar!AG11,IF(L$2=4,Apr!AG11,IF(L$2=5,May!AG11,IF(L$2=6,June!AG11,IF(L$2=7,July!AG11,IF(L$2=8,Aug!AG11,IF(L$2=9,Sep!AG11,""))))))))</f>
      </c>
      <c r="R11" s="18">
        <f>IF(L$2=10,Oct!AG11,IF(L$2=11,Nov!AG11,IF(L$2=12,Dec!AG11,IF(L$2=1,Jan!AG11,""))))</f>
        <v>3</v>
      </c>
    </row>
    <row r="12" spans="12:14" ht="15.75" customHeight="1">
      <c r="L12" s="18">
        <v>10</v>
      </c>
      <c r="M12" s="19" t="s">
        <v>45</v>
      </c>
      <c r="N12" s="19"/>
    </row>
    <row r="13" spans="12:14" ht="16.5" customHeight="1">
      <c r="L13" s="18">
        <v>11</v>
      </c>
      <c r="M13" s="19" t="s">
        <v>46</v>
      </c>
      <c r="N13" s="19"/>
    </row>
    <row r="14" spans="12:14" ht="15">
      <c r="L14" s="18">
        <v>12</v>
      </c>
      <c r="M14" s="19" t="s">
        <v>47</v>
      </c>
      <c r="N14" s="19"/>
    </row>
    <row r="15" spans="13:14" ht="12.75">
      <c r="M15" s="12"/>
      <c r="N15" s="12"/>
    </row>
    <row r="21" ht="12.75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4"/>
  <sheetViews>
    <sheetView zoomScale="75" zoomScaleNormal="75" workbookViewId="0" topLeftCell="A1">
      <selection activeCell="K42" sqref="K42"/>
    </sheetView>
  </sheetViews>
  <sheetFormatPr defaultColWidth="9.140625" defaultRowHeight="12.75"/>
  <cols>
    <col min="1" max="1" width="19.00390625" style="10" bestFit="1" customWidth="1"/>
    <col min="2" max="14" width="9.140625" style="10" customWidth="1"/>
    <col min="15" max="15" width="9.140625" style="17" customWidth="1"/>
    <col min="16" max="20" width="9.140625" style="18" customWidth="1"/>
    <col min="21" max="21" width="9.140625" style="17" customWidth="1"/>
    <col min="22" max="16384" width="9.140625" style="10" customWidth="1"/>
  </cols>
  <sheetData>
    <row r="1" spans="15:21" ht="16.5" customHeight="1">
      <c r="O1" s="11"/>
      <c r="P1" s="12"/>
      <c r="Q1" s="12"/>
      <c r="R1" s="12"/>
      <c r="S1" s="12"/>
      <c r="T1" s="12"/>
      <c r="U1" s="11"/>
    </row>
    <row r="2" spans="2:21" s="13" customFormat="1" ht="15.75" customHeight="1">
      <c r="B2" s="14" t="str">
        <f>VLOOKUP(P2,MONTHSA,2,FALSE)</f>
        <v>JAN</v>
      </c>
      <c r="C2" s="13" t="str">
        <f>VLOOKUP(B2,MONTHSB,2,FALSE)</f>
        <v>FEB</v>
      </c>
      <c r="D2" s="13" t="str">
        <f>VLOOKUP(C2,MONTHSB,2,FALSE)</f>
        <v>MAR</v>
      </c>
      <c r="E2" s="13" t="str">
        <f>VLOOKUP(D2,MONTHSB,2,FALSE)</f>
        <v>APR</v>
      </c>
      <c r="F2" s="13" t="str">
        <f aca="true" t="shared" si="0" ref="F2:K2">VLOOKUP(E2,MONTHSB,2,FALSE)</f>
        <v>MAY</v>
      </c>
      <c r="G2" s="13" t="str">
        <f t="shared" si="0"/>
        <v>JUN</v>
      </c>
      <c r="H2" s="13" t="str">
        <f t="shared" si="0"/>
        <v>JUL</v>
      </c>
      <c r="I2" s="13" t="str">
        <f t="shared" si="0"/>
        <v>AUG</v>
      </c>
      <c r="J2" s="13" t="str">
        <f t="shared" si="0"/>
        <v>SEP</v>
      </c>
      <c r="K2" s="13" t="str">
        <f t="shared" si="0"/>
        <v>OCT</v>
      </c>
      <c r="L2" s="13" t="str">
        <f>VLOOKUP(K2,MONTHSB,2,FALSE)</f>
        <v>NOV</v>
      </c>
      <c r="M2" s="13" t="str">
        <f>VLOOKUP(L2,MONTHSB,2,FALSE)</f>
        <v>DEC</v>
      </c>
      <c r="O2" s="15"/>
      <c r="P2" s="16">
        <v>1</v>
      </c>
      <c r="Q2" s="16"/>
      <c r="R2" s="16"/>
      <c r="S2" s="16"/>
      <c r="T2" s="16"/>
      <c r="U2" s="15"/>
    </row>
    <row r="3" spans="15:21" ht="12.75">
      <c r="O3" s="11"/>
      <c r="P3" s="12">
        <v>1</v>
      </c>
      <c r="Q3" s="12" t="s">
        <v>36</v>
      </c>
      <c r="R3" s="12" t="s">
        <v>37</v>
      </c>
      <c r="S3" s="12"/>
      <c r="T3" s="12"/>
      <c r="U3" s="11"/>
    </row>
    <row r="4" spans="1:21" ht="12.75">
      <c r="A4" s="10" t="s">
        <v>28</v>
      </c>
      <c r="B4" s="10">
        <f>VLOOKUP(P$2,MONTHSA,3,FALSE)</f>
        <v>30</v>
      </c>
      <c r="C4" s="10">
        <f>VLOOKUP(P$2+1,MONTHSA,3,FALSE)</f>
        <v>60</v>
      </c>
      <c r="D4" s="10">
        <f>VLOOKUP(P$2+2,MONTHSA,3,FALSE)</f>
        <v>90</v>
      </c>
      <c r="E4" s="10">
        <f>VLOOKUP(P$2+3,MONTHSA,3,FALSE)</f>
        <v>120</v>
      </c>
      <c r="F4" s="10">
        <f>VLOOKUP(P$2+4,MONTHSA,3,FALSE)</f>
        <v>150</v>
      </c>
      <c r="G4" s="10">
        <f>VLOOKUP(P$2+5,MONTHSA,3,FALSE)</f>
        <v>180</v>
      </c>
      <c r="H4" s="10">
        <f>VLOOKUP(P$2+6,MONTHSA,3,FALSE)</f>
        <v>210</v>
      </c>
      <c r="I4" s="10">
        <f>VLOOKUP(P$2+7,MONTHSA,3,FALSE)</f>
        <v>240</v>
      </c>
      <c r="J4" s="10">
        <f>VLOOKUP(P$2+8,MONTHSA,3,FALSE)</f>
        <v>270</v>
      </c>
      <c r="K4" s="10">
        <f>VLOOKUP(P$2+9,MONTHSA,3,FALSE)</f>
        <v>300</v>
      </c>
      <c r="L4" s="10">
        <f>VLOOKUP(P$2+10,MONTHSA,3,FALSE)</f>
        <v>330</v>
      </c>
      <c r="M4" s="10">
        <f>VLOOKUP(P$2+11,MONTHSA,3,FALSE)</f>
        <v>360</v>
      </c>
      <c r="O4" s="11"/>
      <c r="P4" s="12">
        <v>2</v>
      </c>
      <c r="Q4" s="12" t="s">
        <v>37</v>
      </c>
      <c r="R4" s="12" t="s">
        <v>38</v>
      </c>
      <c r="S4" s="12"/>
      <c r="T4" s="12"/>
      <c r="U4" s="11"/>
    </row>
    <row r="5" spans="1:21" ht="12.75">
      <c r="A5" s="10" t="s">
        <v>30</v>
      </c>
      <c r="B5" s="10">
        <f>VLOOKUP(P$2,MONTHSA,4,FALSE)</f>
        <v>100</v>
      </c>
      <c r="C5" s="10">
        <f>VLOOKUP(P$2+1,MONTHSA,4,FALSE)</f>
        <v>100</v>
      </c>
      <c r="D5" s="10">
        <f>VLOOKUP(P$2+2,MONTHSA,4,FALSE)</f>
        <v>100</v>
      </c>
      <c r="E5" s="10">
        <f>VLOOKUP(P$2+3,MONTHSA,4,FALSE)</f>
        <v>100</v>
      </c>
      <c r="F5" s="10">
        <f>VLOOKUP(P$2+4,MONTHSA,4,FALSE)</f>
        <v>100</v>
      </c>
      <c r="G5" s="10">
        <f>VLOOKUP(P$2+5,MONTHSA,4,FALSE)</f>
        <v>100</v>
      </c>
      <c r="H5" s="10">
        <f>VLOOKUP(P$2+6,MONTHSA,4,FALSE)</f>
        <v>100</v>
      </c>
      <c r="I5" s="10">
        <f>VLOOKUP(P$2+7,MONTHSA,4,FALSE)</f>
        <v>100</v>
      </c>
      <c r="J5" s="10">
        <f>VLOOKUP(P$2+8,MONTHSA,4,FALSE)</f>
        <v>100</v>
      </c>
      <c r="K5" s="10">
        <f>VLOOKUP(P$2+9,MONTHSA,4,FALSE)</f>
        <v>100</v>
      </c>
      <c r="L5" s="10">
        <f>VLOOKUP(P$2+10,MONTHSA,4,FALSE)</f>
        <v>100</v>
      </c>
      <c r="M5" s="10">
        <f>VLOOKUP(P$2+11,MONTHSA,4,FALSE)</f>
        <v>100</v>
      </c>
      <c r="O5" s="11"/>
      <c r="P5" s="12">
        <v>3</v>
      </c>
      <c r="Q5" s="12" t="s">
        <v>38</v>
      </c>
      <c r="R5" s="12" t="s">
        <v>39</v>
      </c>
      <c r="S5" s="12"/>
      <c r="T5" s="12"/>
      <c r="U5" s="11"/>
    </row>
    <row r="6" spans="1:21" ht="12.75">
      <c r="A6" s="10" t="s">
        <v>29</v>
      </c>
      <c r="B6" s="10">
        <f>VLOOKUP(P$2,MONTHSA,5,FALSE)</f>
        <v>70</v>
      </c>
      <c r="C6" s="10">
        <f>VLOOKUP(P$2+1,MONTHSA,5,FALSE)</f>
        <v>40</v>
      </c>
      <c r="D6" s="10">
        <f>VLOOKUP(P$2+2,MONTHSA,5,FALSE)</f>
        <v>10</v>
      </c>
      <c r="E6" s="10">
        <f>VLOOKUP(P$2+3,MONTHSA,5,FALSE)</f>
        <v>-20</v>
      </c>
      <c r="F6" s="10">
        <f>VLOOKUP(P$2+4,MONTHSA,5,FALSE)</f>
        <v>-50</v>
      </c>
      <c r="G6" s="10">
        <f>VLOOKUP(P$2+5,MONTHSA,5,FALSE)</f>
        <v>-80</v>
      </c>
      <c r="H6" s="10">
        <f>VLOOKUP(P$2+6,MONTHSA,5,FALSE)</f>
        <v>-110</v>
      </c>
      <c r="I6" s="10">
        <f>VLOOKUP(P$2+7,MONTHSA,5,FALSE)</f>
        <v>-140</v>
      </c>
      <c r="J6" s="10">
        <f>VLOOKUP(P$2+8,MONTHSA,5,FALSE)</f>
        <v>-170</v>
      </c>
      <c r="K6" s="10">
        <f>VLOOKUP(P$2+9,MONTHSA,5,FALSE)</f>
        <v>-200</v>
      </c>
      <c r="L6" s="10">
        <f>VLOOKUP(P$2+10,MONTHSA,5,FALSE)</f>
        <v>-230</v>
      </c>
      <c r="M6" s="10">
        <f>VLOOKUP(P$2+11,MONTHSA,5,FALSE)</f>
        <v>-260</v>
      </c>
      <c r="O6" s="11"/>
      <c r="P6" s="12">
        <v>4</v>
      </c>
      <c r="Q6" s="12" t="s">
        <v>39</v>
      </c>
      <c r="R6" s="12" t="s">
        <v>40</v>
      </c>
      <c r="S6" s="12"/>
      <c r="T6" s="12"/>
      <c r="U6" s="11"/>
    </row>
    <row r="7" spans="15:21" ht="12.75">
      <c r="O7" s="11"/>
      <c r="P7" s="12">
        <v>5</v>
      </c>
      <c r="Q7" s="12" t="s">
        <v>40</v>
      </c>
      <c r="R7" s="12" t="s">
        <v>41</v>
      </c>
      <c r="S7" s="12"/>
      <c r="T7" s="12"/>
      <c r="U7" s="11"/>
    </row>
    <row r="8" spans="15:21" ht="12.75">
      <c r="O8" s="11"/>
      <c r="P8" s="12">
        <v>6</v>
      </c>
      <c r="Q8" s="12" t="s">
        <v>41</v>
      </c>
      <c r="R8" s="12" t="s">
        <v>42</v>
      </c>
      <c r="S8" s="12"/>
      <c r="T8" s="12"/>
      <c r="U8" s="11"/>
    </row>
    <row r="9" spans="15:21" ht="12.75">
      <c r="O9" s="11"/>
      <c r="P9" s="12">
        <v>7</v>
      </c>
      <c r="Q9" s="12" t="s">
        <v>42</v>
      </c>
      <c r="R9" s="12" t="s">
        <v>43</v>
      </c>
      <c r="S9" s="12"/>
      <c r="T9" s="12"/>
      <c r="U9" s="11"/>
    </row>
    <row r="10" spans="15:21" ht="12.75">
      <c r="O10" s="11"/>
      <c r="P10" s="12">
        <v>8</v>
      </c>
      <c r="Q10" s="12" t="s">
        <v>43</v>
      </c>
      <c r="R10" s="12" t="s">
        <v>44</v>
      </c>
      <c r="S10" s="12"/>
      <c r="T10" s="12"/>
      <c r="U10" s="11"/>
    </row>
    <row r="11" spans="15:21" ht="12.75">
      <c r="O11" s="11"/>
      <c r="P11" s="12">
        <v>9</v>
      </c>
      <c r="Q11" s="12" t="s">
        <v>44</v>
      </c>
      <c r="R11" s="12" t="s">
        <v>45</v>
      </c>
      <c r="S11" s="12"/>
      <c r="T11" s="12"/>
      <c r="U11" s="11"/>
    </row>
    <row r="12" spans="15:21" ht="12.75">
      <c r="O12" s="11"/>
      <c r="P12" s="12">
        <v>10</v>
      </c>
      <c r="Q12" s="12" t="s">
        <v>45</v>
      </c>
      <c r="R12" s="12" t="s">
        <v>46</v>
      </c>
      <c r="S12" s="12"/>
      <c r="T12" s="12"/>
      <c r="U12" s="11"/>
    </row>
    <row r="13" spans="15:21" ht="12.75">
      <c r="O13" s="11"/>
      <c r="P13" s="12">
        <v>11</v>
      </c>
      <c r="Q13" s="12" t="s">
        <v>46</v>
      </c>
      <c r="R13" s="12" t="s">
        <v>47</v>
      </c>
      <c r="S13" s="12"/>
      <c r="T13" s="12"/>
      <c r="U13" s="11"/>
    </row>
    <row r="14" spans="15:21" ht="12.75">
      <c r="O14" s="11"/>
      <c r="P14" s="12">
        <v>12</v>
      </c>
      <c r="Q14" s="12" t="s">
        <v>47</v>
      </c>
      <c r="R14" s="12" t="s">
        <v>36</v>
      </c>
      <c r="S14" s="12"/>
      <c r="T14" s="12"/>
      <c r="U14" s="11"/>
    </row>
    <row r="15" spans="15:21" ht="12.75">
      <c r="O15" s="11"/>
      <c r="P15" s="12"/>
      <c r="Q15" s="12"/>
      <c r="R15" s="12"/>
      <c r="S15" s="12"/>
      <c r="T15" s="12"/>
      <c r="U15" s="11"/>
    </row>
    <row r="16" spans="15:21" ht="12.75">
      <c r="O16" s="11"/>
      <c r="P16" s="12"/>
      <c r="Q16" s="12"/>
      <c r="R16" s="12" t="s">
        <v>31</v>
      </c>
      <c r="S16" s="12" t="s">
        <v>32</v>
      </c>
      <c r="T16" s="12" t="s">
        <v>33</v>
      </c>
      <c r="U16" s="11"/>
    </row>
    <row r="17" spans="15:21" ht="12.75">
      <c r="O17" s="11"/>
      <c r="P17" s="12">
        <v>1</v>
      </c>
      <c r="Q17" s="12" t="s">
        <v>36</v>
      </c>
      <c r="R17" s="12">
        <f>SUM(Jan!AG:AG)</f>
        <v>30</v>
      </c>
      <c r="S17" s="12">
        <f>SUM(Jan!AH:AH)</f>
        <v>100</v>
      </c>
      <c r="T17" s="12">
        <f>SUM(Jan!AI:AI)</f>
        <v>70</v>
      </c>
      <c r="U17" s="11"/>
    </row>
    <row r="18" spans="15:21" ht="12.75">
      <c r="O18" s="11"/>
      <c r="P18" s="12">
        <v>2</v>
      </c>
      <c r="Q18" s="12" t="s">
        <v>37</v>
      </c>
      <c r="R18" s="12">
        <f>SUM(Feb!AG:AG)</f>
        <v>60</v>
      </c>
      <c r="S18" s="12">
        <f>SUM(Feb!AH:AH)</f>
        <v>100</v>
      </c>
      <c r="T18" s="12">
        <f>SUM(Feb!AI:AI)</f>
        <v>40</v>
      </c>
      <c r="U18" s="11"/>
    </row>
    <row r="19" spans="15:21" ht="12.75">
      <c r="O19" s="11"/>
      <c r="P19" s="12">
        <v>3</v>
      </c>
      <c r="Q19" s="12" t="s">
        <v>38</v>
      </c>
      <c r="R19" s="12">
        <f>SUM(Mar!AG:AG)</f>
        <v>90</v>
      </c>
      <c r="S19" s="12">
        <f>SUM(Mar!AH:AH)</f>
        <v>100</v>
      </c>
      <c r="T19" s="12">
        <f>SUM(Mar!AI:AI)</f>
        <v>10</v>
      </c>
      <c r="U19" s="11"/>
    </row>
    <row r="20" spans="15:21" ht="12.75">
      <c r="O20" s="11"/>
      <c r="P20" s="12">
        <v>4</v>
      </c>
      <c r="Q20" s="12" t="s">
        <v>39</v>
      </c>
      <c r="R20" s="12">
        <f>SUM(Apr!AG:AG)</f>
        <v>120</v>
      </c>
      <c r="S20" s="12">
        <f>SUM(Apr!AH:AH)</f>
        <v>100</v>
      </c>
      <c r="T20" s="12">
        <f>SUM(Apr!AI:AI)</f>
        <v>-20</v>
      </c>
      <c r="U20" s="11"/>
    </row>
    <row r="21" spans="15:21" ht="12.75">
      <c r="O21" s="11"/>
      <c r="P21" s="12">
        <v>5</v>
      </c>
      <c r="Q21" s="12" t="s">
        <v>40</v>
      </c>
      <c r="R21" s="12">
        <f>SUM(May!AG:AG)</f>
        <v>150</v>
      </c>
      <c r="S21" s="12">
        <f>SUM(May!AH:AH)</f>
        <v>100</v>
      </c>
      <c r="T21" s="12">
        <f>SUM(May!AI:AI)</f>
        <v>-50</v>
      </c>
      <c r="U21" s="11"/>
    </row>
    <row r="22" spans="15:21" ht="12.75">
      <c r="O22" s="11"/>
      <c r="P22" s="12">
        <v>6</v>
      </c>
      <c r="Q22" s="12" t="s">
        <v>41</v>
      </c>
      <c r="R22" s="12">
        <f>SUM(June!AG:AG)</f>
        <v>180</v>
      </c>
      <c r="S22" s="12">
        <f>SUM(June!AH:AH)</f>
        <v>100</v>
      </c>
      <c r="T22" s="12">
        <f>SUM(June!AI:AI)</f>
        <v>-80</v>
      </c>
      <c r="U22" s="11"/>
    </row>
    <row r="23" spans="15:21" ht="12.75">
      <c r="O23" s="11"/>
      <c r="P23" s="12">
        <v>7</v>
      </c>
      <c r="Q23" s="12" t="s">
        <v>42</v>
      </c>
      <c r="R23" s="12">
        <f>SUM(July!AG:AG)</f>
        <v>210</v>
      </c>
      <c r="S23" s="12">
        <f>SUM(July!AH:AH)</f>
        <v>100</v>
      </c>
      <c r="T23" s="12">
        <f>SUM(July!AI:AI)</f>
        <v>-110</v>
      </c>
      <c r="U23" s="11"/>
    </row>
    <row r="24" spans="15:21" ht="12.75">
      <c r="O24" s="11"/>
      <c r="P24" s="12">
        <v>8</v>
      </c>
      <c r="Q24" s="12" t="s">
        <v>43</v>
      </c>
      <c r="R24" s="12">
        <f>SUM(Aug!AG:AG)</f>
        <v>240</v>
      </c>
      <c r="S24" s="12">
        <f>SUM(Aug!AH:AH)</f>
        <v>100</v>
      </c>
      <c r="T24" s="12">
        <f>SUM(Aug!AI:AI)</f>
        <v>-140</v>
      </c>
      <c r="U24" s="11"/>
    </row>
    <row r="25" spans="15:21" ht="12.75">
      <c r="O25" s="11"/>
      <c r="P25" s="12">
        <v>9</v>
      </c>
      <c r="Q25" s="12" t="s">
        <v>44</v>
      </c>
      <c r="R25" s="12">
        <f>SUM(Sep!AG:AG)</f>
        <v>270</v>
      </c>
      <c r="S25" s="12">
        <f>SUM(Sep!AH:AH)</f>
        <v>100</v>
      </c>
      <c r="T25" s="12">
        <f>SUM(Sep!AI:AI)</f>
        <v>-170</v>
      </c>
      <c r="U25" s="11"/>
    </row>
    <row r="26" spans="15:21" ht="12.75">
      <c r="O26" s="11"/>
      <c r="P26" s="12">
        <v>10</v>
      </c>
      <c r="Q26" s="12" t="s">
        <v>45</v>
      </c>
      <c r="R26" s="12">
        <f>SUM(Oct!AG:AG)</f>
        <v>300</v>
      </c>
      <c r="S26" s="12">
        <f>SUM(Oct!AH:AH)</f>
        <v>100</v>
      </c>
      <c r="T26" s="12">
        <f>SUM(Oct!AI:AI)</f>
        <v>-200</v>
      </c>
      <c r="U26" s="11"/>
    </row>
    <row r="27" spans="15:21" ht="12.75">
      <c r="O27" s="11"/>
      <c r="P27" s="12">
        <v>11</v>
      </c>
      <c r="Q27" s="12" t="s">
        <v>46</v>
      </c>
      <c r="R27" s="12">
        <f>SUM(Nov!AG:AG)</f>
        <v>330</v>
      </c>
      <c r="S27" s="12">
        <f>SUM(Nov!AH:AH)</f>
        <v>100</v>
      </c>
      <c r="T27" s="12">
        <f>SUM(Nov!AI:AI)</f>
        <v>-230</v>
      </c>
      <c r="U27" s="11"/>
    </row>
    <row r="28" spans="15:21" ht="12.75">
      <c r="O28" s="11"/>
      <c r="P28" s="12">
        <v>12</v>
      </c>
      <c r="Q28" s="12" t="s">
        <v>47</v>
      </c>
      <c r="R28" s="12">
        <f>SUM(Dec!AG:AG)</f>
        <v>360</v>
      </c>
      <c r="S28" s="12">
        <f>SUM(Dec!AH:AH)</f>
        <v>100</v>
      </c>
      <c r="T28" s="12">
        <f>SUM(Dec!AI:AI)</f>
        <v>-260</v>
      </c>
      <c r="U28" s="11"/>
    </row>
    <row r="29" spans="15:21" ht="12.75">
      <c r="O29" s="11"/>
      <c r="P29" s="12">
        <v>13</v>
      </c>
      <c r="Q29" s="12" t="s">
        <v>36</v>
      </c>
      <c r="R29" s="12">
        <f>R17</f>
        <v>30</v>
      </c>
      <c r="S29" s="12">
        <f>S17</f>
        <v>100</v>
      </c>
      <c r="T29" s="12">
        <f>T17</f>
        <v>70</v>
      </c>
      <c r="U29" s="11"/>
    </row>
    <row r="30" spans="15:21" ht="12.75">
      <c r="O30" s="11"/>
      <c r="P30" s="12">
        <v>14</v>
      </c>
      <c r="Q30" s="12" t="s">
        <v>37</v>
      </c>
      <c r="R30" s="12">
        <f aca="true" t="shared" si="1" ref="R30:T40">R18</f>
        <v>60</v>
      </c>
      <c r="S30" s="12">
        <f t="shared" si="1"/>
        <v>100</v>
      </c>
      <c r="T30" s="12">
        <f t="shared" si="1"/>
        <v>40</v>
      </c>
      <c r="U30" s="11"/>
    </row>
    <row r="31" spans="15:21" ht="12.75">
      <c r="O31" s="11"/>
      <c r="P31" s="12">
        <v>15</v>
      </c>
      <c r="Q31" s="12" t="s">
        <v>38</v>
      </c>
      <c r="R31" s="12">
        <f t="shared" si="1"/>
        <v>90</v>
      </c>
      <c r="S31" s="12">
        <f t="shared" si="1"/>
        <v>100</v>
      </c>
      <c r="T31" s="12">
        <f t="shared" si="1"/>
        <v>10</v>
      </c>
      <c r="U31" s="11"/>
    </row>
    <row r="32" spans="15:21" ht="12.75">
      <c r="O32" s="11"/>
      <c r="P32" s="12">
        <v>16</v>
      </c>
      <c r="Q32" s="12" t="s">
        <v>39</v>
      </c>
      <c r="R32" s="12">
        <f t="shared" si="1"/>
        <v>120</v>
      </c>
      <c r="S32" s="12">
        <f t="shared" si="1"/>
        <v>100</v>
      </c>
      <c r="T32" s="12">
        <f t="shared" si="1"/>
        <v>-20</v>
      </c>
      <c r="U32" s="11"/>
    </row>
    <row r="33" spans="15:21" ht="12.75">
      <c r="O33" s="11"/>
      <c r="P33" s="12">
        <v>17</v>
      </c>
      <c r="Q33" s="12" t="s">
        <v>40</v>
      </c>
      <c r="R33" s="12">
        <f t="shared" si="1"/>
        <v>150</v>
      </c>
      <c r="S33" s="12">
        <f t="shared" si="1"/>
        <v>100</v>
      </c>
      <c r="T33" s="12">
        <f t="shared" si="1"/>
        <v>-50</v>
      </c>
      <c r="U33" s="11"/>
    </row>
    <row r="34" spans="15:21" ht="12.75">
      <c r="O34" s="11"/>
      <c r="P34" s="12">
        <v>18</v>
      </c>
      <c r="Q34" s="12" t="s">
        <v>41</v>
      </c>
      <c r="R34" s="12">
        <f t="shared" si="1"/>
        <v>180</v>
      </c>
      <c r="S34" s="12">
        <f t="shared" si="1"/>
        <v>100</v>
      </c>
      <c r="T34" s="12">
        <f t="shared" si="1"/>
        <v>-80</v>
      </c>
      <c r="U34" s="11"/>
    </row>
    <row r="35" spans="15:21" ht="12.75">
      <c r="O35" s="11"/>
      <c r="P35" s="12">
        <v>19</v>
      </c>
      <c r="Q35" s="12" t="s">
        <v>42</v>
      </c>
      <c r="R35" s="12">
        <f t="shared" si="1"/>
        <v>210</v>
      </c>
      <c r="S35" s="12">
        <f t="shared" si="1"/>
        <v>100</v>
      </c>
      <c r="T35" s="12">
        <f t="shared" si="1"/>
        <v>-110</v>
      </c>
      <c r="U35" s="11"/>
    </row>
    <row r="36" spans="15:21" ht="12.75">
      <c r="O36" s="11"/>
      <c r="P36" s="12">
        <v>20</v>
      </c>
      <c r="Q36" s="12" t="s">
        <v>43</v>
      </c>
      <c r="R36" s="12">
        <f t="shared" si="1"/>
        <v>240</v>
      </c>
      <c r="S36" s="12">
        <f t="shared" si="1"/>
        <v>100</v>
      </c>
      <c r="T36" s="12">
        <f t="shared" si="1"/>
        <v>-140</v>
      </c>
      <c r="U36" s="11"/>
    </row>
    <row r="37" spans="15:21" ht="12.75">
      <c r="O37" s="11"/>
      <c r="P37" s="12">
        <v>21</v>
      </c>
      <c r="Q37" s="12" t="s">
        <v>44</v>
      </c>
      <c r="R37" s="12">
        <f t="shared" si="1"/>
        <v>270</v>
      </c>
      <c r="S37" s="12">
        <f t="shared" si="1"/>
        <v>100</v>
      </c>
      <c r="T37" s="12">
        <f t="shared" si="1"/>
        <v>-170</v>
      </c>
      <c r="U37" s="11"/>
    </row>
    <row r="38" spans="15:21" ht="12.75">
      <c r="O38" s="11"/>
      <c r="P38" s="12">
        <v>22</v>
      </c>
      <c r="Q38" s="12" t="s">
        <v>45</v>
      </c>
      <c r="R38" s="12">
        <f t="shared" si="1"/>
        <v>300</v>
      </c>
      <c r="S38" s="12">
        <f t="shared" si="1"/>
        <v>100</v>
      </c>
      <c r="T38" s="12">
        <f t="shared" si="1"/>
        <v>-200</v>
      </c>
      <c r="U38" s="11"/>
    </row>
    <row r="39" spans="15:21" ht="12.75">
      <c r="O39" s="11"/>
      <c r="P39" s="12">
        <v>23</v>
      </c>
      <c r="Q39" s="12" t="s">
        <v>46</v>
      </c>
      <c r="R39" s="12">
        <f t="shared" si="1"/>
        <v>330</v>
      </c>
      <c r="S39" s="12">
        <f t="shared" si="1"/>
        <v>100</v>
      </c>
      <c r="T39" s="12">
        <f t="shared" si="1"/>
        <v>-230</v>
      </c>
      <c r="U39" s="11"/>
    </row>
    <row r="40" spans="15:21" ht="12.75">
      <c r="O40" s="11"/>
      <c r="P40" s="12">
        <v>24</v>
      </c>
      <c r="Q40" s="12" t="s">
        <v>47</v>
      </c>
      <c r="R40" s="12">
        <f t="shared" si="1"/>
        <v>360</v>
      </c>
      <c r="S40" s="12">
        <f t="shared" si="1"/>
        <v>100</v>
      </c>
      <c r="T40" s="12">
        <f t="shared" si="1"/>
        <v>-260</v>
      </c>
      <c r="U40" s="11"/>
    </row>
    <row r="41" spans="15:21" ht="12.75">
      <c r="O41" s="11"/>
      <c r="P41" s="12"/>
      <c r="Q41" s="12"/>
      <c r="R41" s="12"/>
      <c r="S41" s="12"/>
      <c r="T41" s="12"/>
      <c r="U41" s="11"/>
    </row>
    <row r="42" spans="15:21" ht="12.75">
      <c r="O42" s="11"/>
      <c r="P42" s="12"/>
      <c r="Q42" s="12"/>
      <c r="R42" s="12"/>
      <c r="S42" s="12"/>
      <c r="T42" s="12"/>
      <c r="U42" s="11"/>
    </row>
    <row r="43" spans="15:21" ht="12.75">
      <c r="O43" s="11"/>
      <c r="P43" s="12"/>
      <c r="Q43" s="12"/>
      <c r="R43" s="12"/>
      <c r="S43" s="12"/>
      <c r="T43" s="12"/>
      <c r="U43" s="11"/>
    </row>
    <row r="44" spans="15:21" ht="12.75">
      <c r="O44" s="11"/>
      <c r="P44" s="12"/>
      <c r="Q44" s="12"/>
      <c r="R44" s="12"/>
      <c r="S44" s="12"/>
      <c r="T44" s="12"/>
      <c r="U44" s="1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I11"/>
  <sheetViews>
    <sheetView zoomScale="75" zoomScaleNormal="75" workbookViewId="0" topLeftCell="A1">
      <pane xSplit="2" ySplit="1" topLeftCell="W2" activePane="bottomRight" state="frozen"/>
      <selection pane="topLeft" activeCell="A1" sqref="A1"/>
      <selection pane="topRight" activeCell="C1" sqref="C1"/>
      <selection pane="bottomLeft" activeCell="A25" sqref="A25"/>
      <selection pane="bottomRight" activeCell="W19" sqref="W19"/>
    </sheetView>
  </sheetViews>
  <sheetFormatPr defaultColWidth="9.140625" defaultRowHeight="12.75"/>
  <cols>
    <col min="1" max="1" width="26.7109375" style="7" bestFit="1" customWidth="1"/>
    <col min="2" max="32" width="9.140625" style="8" customWidth="1"/>
    <col min="33" max="33" width="14.7109375" style="8" bestFit="1" customWidth="1"/>
    <col min="34" max="34" width="14.140625" style="8" customWidth="1"/>
    <col min="35" max="35" width="9.7109375" style="8" bestFit="1" customWidth="1"/>
    <col min="36" max="16384" width="9.140625" style="8" customWidth="1"/>
  </cols>
  <sheetData>
    <row r="1" spans="2:35" s="5" customFormat="1" ht="25.5">
      <c r="B1" s="6">
        <v>41275</v>
      </c>
      <c r="C1" s="6">
        <v>41276</v>
      </c>
      <c r="D1" s="6">
        <v>41277</v>
      </c>
      <c r="E1" s="6">
        <v>41278</v>
      </c>
      <c r="F1" s="6">
        <v>41279</v>
      </c>
      <c r="G1" s="6">
        <v>41280</v>
      </c>
      <c r="H1" s="6">
        <v>41281</v>
      </c>
      <c r="I1" s="6">
        <v>41282</v>
      </c>
      <c r="J1" s="6">
        <v>41283</v>
      </c>
      <c r="K1" s="6">
        <v>41284</v>
      </c>
      <c r="L1" s="6">
        <v>41285</v>
      </c>
      <c r="M1" s="6">
        <v>41286</v>
      </c>
      <c r="N1" s="6">
        <v>41287</v>
      </c>
      <c r="O1" s="6">
        <v>41288</v>
      </c>
      <c r="P1" s="6">
        <v>41289</v>
      </c>
      <c r="Q1" s="6">
        <v>41290</v>
      </c>
      <c r="R1" s="6">
        <v>41291</v>
      </c>
      <c r="S1" s="6">
        <v>41292</v>
      </c>
      <c r="T1" s="6">
        <v>41293</v>
      </c>
      <c r="U1" s="6">
        <v>41294</v>
      </c>
      <c r="V1" s="6">
        <v>41295</v>
      </c>
      <c r="W1" s="6">
        <v>41296</v>
      </c>
      <c r="X1" s="6">
        <v>41297</v>
      </c>
      <c r="Y1" s="6">
        <v>41298</v>
      </c>
      <c r="Z1" s="6">
        <v>41299</v>
      </c>
      <c r="AA1" s="6">
        <v>41300</v>
      </c>
      <c r="AB1" s="6">
        <v>41301</v>
      </c>
      <c r="AC1" s="6">
        <v>41302</v>
      </c>
      <c r="AD1" s="6">
        <v>41303</v>
      </c>
      <c r="AE1" s="6">
        <v>41304</v>
      </c>
      <c r="AF1" s="6">
        <v>41305</v>
      </c>
      <c r="AG1" s="5" t="s">
        <v>28</v>
      </c>
      <c r="AH1" s="5" t="s">
        <v>27</v>
      </c>
      <c r="AI1" s="5" t="s">
        <v>29</v>
      </c>
    </row>
    <row r="2" spans="1:35" ht="12.75">
      <c r="A2" s="7" t="s">
        <v>0</v>
      </c>
      <c r="B2" s="8">
        <v>1</v>
      </c>
      <c r="C2" s="8">
        <v>1</v>
      </c>
      <c r="D2" s="8">
        <v>1</v>
      </c>
      <c r="AG2" s="8">
        <f aca="true" t="shared" si="0" ref="AG2:AG11">SUM(B2:AF2)</f>
        <v>3</v>
      </c>
      <c r="AH2" s="8">
        <v>10</v>
      </c>
      <c r="AI2" s="8">
        <f aca="true" t="shared" si="1" ref="AI2:AI11">AH2-AG2</f>
        <v>7</v>
      </c>
    </row>
    <row r="3" spans="1:35" ht="12.75">
      <c r="A3" s="7" t="s">
        <v>1</v>
      </c>
      <c r="B3" s="8">
        <v>1</v>
      </c>
      <c r="C3" s="8">
        <v>1</v>
      </c>
      <c r="D3" s="8">
        <v>1</v>
      </c>
      <c r="AG3" s="8">
        <f t="shared" si="0"/>
        <v>3</v>
      </c>
      <c r="AH3" s="8">
        <v>10</v>
      </c>
      <c r="AI3" s="8">
        <f t="shared" si="1"/>
        <v>7</v>
      </c>
    </row>
    <row r="4" spans="1:35" ht="12.75">
      <c r="A4" s="7" t="s">
        <v>2</v>
      </c>
      <c r="B4" s="8">
        <v>1</v>
      </c>
      <c r="C4" s="8">
        <v>1</v>
      </c>
      <c r="D4" s="8">
        <v>1</v>
      </c>
      <c r="AG4" s="8">
        <f t="shared" si="0"/>
        <v>3</v>
      </c>
      <c r="AH4" s="8">
        <v>10</v>
      </c>
      <c r="AI4" s="8">
        <f t="shared" si="1"/>
        <v>7</v>
      </c>
    </row>
    <row r="5" spans="1:35" ht="25.5">
      <c r="A5" s="7" t="s">
        <v>3</v>
      </c>
      <c r="B5" s="8">
        <v>1</v>
      </c>
      <c r="C5" s="8">
        <v>1</v>
      </c>
      <c r="D5" s="8">
        <v>1</v>
      </c>
      <c r="AG5" s="8">
        <f t="shared" si="0"/>
        <v>3</v>
      </c>
      <c r="AH5" s="8">
        <v>10</v>
      </c>
      <c r="AI5" s="8">
        <f t="shared" si="1"/>
        <v>7</v>
      </c>
    </row>
    <row r="6" spans="1:35" ht="12.75">
      <c r="A6" s="7" t="s">
        <v>4</v>
      </c>
      <c r="B6" s="8">
        <v>1</v>
      </c>
      <c r="C6" s="8">
        <v>1</v>
      </c>
      <c r="D6" s="8">
        <v>1</v>
      </c>
      <c r="AG6" s="8">
        <f t="shared" si="0"/>
        <v>3</v>
      </c>
      <c r="AH6" s="8">
        <v>10</v>
      </c>
      <c r="AI6" s="8">
        <f t="shared" si="1"/>
        <v>7</v>
      </c>
    </row>
    <row r="7" spans="1:35" ht="12.75">
      <c r="A7" s="7" t="s">
        <v>5</v>
      </c>
      <c r="B7" s="8">
        <v>1</v>
      </c>
      <c r="C7" s="8">
        <v>1</v>
      </c>
      <c r="D7" s="8">
        <v>1</v>
      </c>
      <c r="AG7" s="8">
        <f t="shared" si="0"/>
        <v>3</v>
      </c>
      <c r="AH7" s="8">
        <v>10</v>
      </c>
      <c r="AI7" s="8">
        <f t="shared" si="1"/>
        <v>7</v>
      </c>
    </row>
    <row r="8" spans="1:35" ht="12.75">
      <c r="A8" s="7" t="s">
        <v>6</v>
      </c>
      <c r="B8" s="8">
        <v>1</v>
      </c>
      <c r="C8" s="8">
        <v>1</v>
      </c>
      <c r="D8" s="8">
        <v>1</v>
      </c>
      <c r="AG8" s="8">
        <f t="shared" si="0"/>
        <v>3</v>
      </c>
      <c r="AH8" s="8">
        <v>10</v>
      </c>
      <c r="AI8" s="8">
        <f t="shared" si="1"/>
        <v>7</v>
      </c>
    </row>
    <row r="9" spans="1:35" ht="12.75">
      <c r="A9" s="7" t="s">
        <v>7</v>
      </c>
      <c r="B9" s="8">
        <v>1</v>
      </c>
      <c r="C9" s="8">
        <v>1</v>
      </c>
      <c r="D9" s="8">
        <v>1</v>
      </c>
      <c r="AG9" s="8">
        <f t="shared" si="0"/>
        <v>3</v>
      </c>
      <c r="AH9" s="8">
        <v>10</v>
      </c>
      <c r="AI9" s="8">
        <f t="shared" si="1"/>
        <v>7</v>
      </c>
    </row>
    <row r="10" spans="1:35" ht="12.75">
      <c r="A10" s="7" t="s">
        <v>9</v>
      </c>
      <c r="B10" s="8">
        <v>1</v>
      </c>
      <c r="C10" s="8">
        <v>1</v>
      </c>
      <c r="D10" s="8">
        <v>1</v>
      </c>
      <c r="AG10" s="8">
        <f t="shared" si="0"/>
        <v>3</v>
      </c>
      <c r="AH10" s="8">
        <v>10</v>
      </c>
      <c r="AI10" s="8">
        <f t="shared" si="1"/>
        <v>7</v>
      </c>
    </row>
    <row r="11" spans="1:35" ht="30.75" customHeight="1">
      <c r="A11" s="7" t="s">
        <v>10</v>
      </c>
      <c r="B11" s="8">
        <v>1</v>
      </c>
      <c r="C11" s="8">
        <v>1</v>
      </c>
      <c r="D11" s="8">
        <v>1</v>
      </c>
      <c r="AG11" s="8">
        <f t="shared" si="0"/>
        <v>3</v>
      </c>
      <c r="AH11" s="8">
        <v>10</v>
      </c>
      <c r="AI11" s="8">
        <f t="shared" si="1"/>
        <v>7</v>
      </c>
    </row>
  </sheetData>
  <dataValidations count="1">
    <dataValidation type="list" allowBlank="1" showInputMessage="1" showErrorMessage="1" sqref="A2:A11">
      <formula1>EXPENSE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I11"/>
  <sheetViews>
    <sheetView zoomScale="75" zoomScaleNormal="75" workbookViewId="0" topLeftCell="A1">
      <pane xSplit="2" ySplit="1" topLeftCell="Y2" activePane="bottomRight" state="frozen"/>
      <selection pane="topLeft" activeCell="A1" sqref="A1"/>
      <selection pane="topRight" activeCell="C1" sqref="C1"/>
      <selection pane="bottomLeft" activeCell="A25" sqref="A25"/>
      <selection pane="bottomRight" activeCell="AJ36" sqref="AJ36"/>
    </sheetView>
  </sheetViews>
  <sheetFormatPr defaultColWidth="9.140625" defaultRowHeight="12.75"/>
  <cols>
    <col min="1" max="1" width="26.7109375" style="7" bestFit="1" customWidth="1"/>
    <col min="2" max="32" width="9.140625" style="8" customWidth="1"/>
    <col min="33" max="33" width="14.7109375" style="8" bestFit="1" customWidth="1"/>
    <col min="34" max="34" width="14.140625" style="8" customWidth="1"/>
    <col min="35" max="35" width="9.7109375" style="8" bestFit="1" customWidth="1"/>
    <col min="36" max="16384" width="9.140625" style="8" customWidth="1"/>
  </cols>
  <sheetData>
    <row r="1" spans="2:35" s="5" customFormat="1" ht="25.5">
      <c r="B1" s="6">
        <v>41306</v>
      </c>
      <c r="C1" s="6">
        <v>41307</v>
      </c>
      <c r="D1" s="6">
        <v>41308</v>
      </c>
      <c r="E1" s="6">
        <v>41309</v>
      </c>
      <c r="F1" s="6">
        <v>41310</v>
      </c>
      <c r="G1" s="6">
        <v>41311</v>
      </c>
      <c r="H1" s="6">
        <v>41312</v>
      </c>
      <c r="I1" s="6">
        <v>41313</v>
      </c>
      <c r="J1" s="6">
        <v>41314</v>
      </c>
      <c r="K1" s="6">
        <v>41315</v>
      </c>
      <c r="L1" s="6">
        <v>41316</v>
      </c>
      <c r="M1" s="6">
        <v>41317</v>
      </c>
      <c r="N1" s="6">
        <v>41318</v>
      </c>
      <c r="O1" s="6">
        <v>41319</v>
      </c>
      <c r="P1" s="6">
        <v>41320</v>
      </c>
      <c r="Q1" s="6">
        <v>41321</v>
      </c>
      <c r="R1" s="6">
        <v>41322</v>
      </c>
      <c r="S1" s="6">
        <v>41323</v>
      </c>
      <c r="T1" s="6">
        <v>41324</v>
      </c>
      <c r="U1" s="6">
        <v>41325</v>
      </c>
      <c r="V1" s="6">
        <v>41326</v>
      </c>
      <c r="W1" s="6">
        <v>41327</v>
      </c>
      <c r="X1" s="6">
        <v>41328</v>
      </c>
      <c r="Y1" s="6">
        <v>41329</v>
      </c>
      <c r="Z1" s="6">
        <v>41330</v>
      </c>
      <c r="AA1" s="6">
        <v>41331</v>
      </c>
      <c r="AB1" s="6">
        <v>41332</v>
      </c>
      <c r="AC1" s="6">
        <v>41333</v>
      </c>
      <c r="AD1" s="6"/>
      <c r="AE1" s="6"/>
      <c r="AF1" s="6"/>
      <c r="AG1" s="5" t="s">
        <v>28</v>
      </c>
      <c r="AH1" s="5" t="s">
        <v>27</v>
      </c>
      <c r="AI1" s="5" t="s">
        <v>29</v>
      </c>
    </row>
    <row r="2" spans="1:35" ht="12.75">
      <c r="A2" s="7" t="s">
        <v>0</v>
      </c>
      <c r="B2" s="8">
        <v>2</v>
      </c>
      <c r="C2" s="8">
        <v>2</v>
      </c>
      <c r="D2" s="8">
        <v>2</v>
      </c>
      <c r="AG2" s="8">
        <f aca="true" t="shared" si="0" ref="AG2:AG11">SUM(B2:AF2)</f>
        <v>6</v>
      </c>
      <c r="AH2" s="8">
        <v>10</v>
      </c>
      <c r="AI2" s="8">
        <f aca="true" t="shared" si="1" ref="AI2:AI11">AH2-AG2</f>
        <v>4</v>
      </c>
    </row>
    <row r="3" spans="1:35" ht="12.75">
      <c r="A3" s="7" t="s">
        <v>1</v>
      </c>
      <c r="B3" s="8">
        <v>2</v>
      </c>
      <c r="C3" s="8">
        <v>2</v>
      </c>
      <c r="D3" s="8">
        <v>2</v>
      </c>
      <c r="AG3" s="8">
        <f t="shared" si="0"/>
        <v>6</v>
      </c>
      <c r="AH3" s="8">
        <v>10</v>
      </c>
      <c r="AI3" s="8">
        <f t="shared" si="1"/>
        <v>4</v>
      </c>
    </row>
    <row r="4" spans="1:35" ht="12.75">
      <c r="A4" s="7" t="s">
        <v>2</v>
      </c>
      <c r="B4" s="8">
        <v>2</v>
      </c>
      <c r="C4" s="8">
        <v>2</v>
      </c>
      <c r="D4" s="8">
        <v>2</v>
      </c>
      <c r="AG4" s="8">
        <f t="shared" si="0"/>
        <v>6</v>
      </c>
      <c r="AH4" s="8">
        <v>10</v>
      </c>
      <c r="AI4" s="8">
        <f t="shared" si="1"/>
        <v>4</v>
      </c>
    </row>
    <row r="5" spans="1:35" ht="25.5">
      <c r="A5" s="7" t="s">
        <v>3</v>
      </c>
      <c r="B5" s="8">
        <v>2</v>
      </c>
      <c r="C5" s="8">
        <v>2</v>
      </c>
      <c r="D5" s="8">
        <v>2</v>
      </c>
      <c r="AG5" s="8">
        <f t="shared" si="0"/>
        <v>6</v>
      </c>
      <c r="AH5" s="8">
        <v>10</v>
      </c>
      <c r="AI5" s="8">
        <f t="shared" si="1"/>
        <v>4</v>
      </c>
    </row>
    <row r="6" spans="1:35" ht="12.75">
      <c r="A6" s="7" t="s">
        <v>4</v>
      </c>
      <c r="B6" s="8">
        <v>2</v>
      </c>
      <c r="C6" s="8">
        <v>2</v>
      </c>
      <c r="D6" s="8">
        <v>2</v>
      </c>
      <c r="AG6" s="8">
        <f t="shared" si="0"/>
        <v>6</v>
      </c>
      <c r="AH6" s="8">
        <v>10</v>
      </c>
      <c r="AI6" s="8">
        <f t="shared" si="1"/>
        <v>4</v>
      </c>
    </row>
    <row r="7" spans="1:35" ht="12.75">
      <c r="A7" s="7" t="s">
        <v>5</v>
      </c>
      <c r="B7" s="8">
        <v>2</v>
      </c>
      <c r="C7" s="8">
        <v>2</v>
      </c>
      <c r="D7" s="8">
        <v>2</v>
      </c>
      <c r="AG7" s="8">
        <f t="shared" si="0"/>
        <v>6</v>
      </c>
      <c r="AH7" s="8">
        <v>10</v>
      </c>
      <c r="AI7" s="8">
        <f t="shared" si="1"/>
        <v>4</v>
      </c>
    </row>
    <row r="8" spans="1:35" ht="12.75">
      <c r="A8" s="7" t="s">
        <v>6</v>
      </c>
      <c r="B8" s="8">
        <v>2</v>
      </c>
      <c r="C8" s="8">
        <v>2</v>
      </c>
      <c r="D8" s="8">
        <v>2</v>
      </c>
      <c r="AG8" s="8">
        <f t="shared" si="0"/>
        <v>6</v>
      </c>
      <c r="AH8" s="8">
        <v>10</v>
      </c>
      <c r="AI8" s="8">
        <f t="shared" si="1"/>
        <v>4</v>
      </c>
    </row>
    <row r="9" spans="1:35" ht="12.75">
      <c r="A9" s="7" t="s">
        <v>7</v>
      </c>
      <c r="B9" s="8">
        <v>2</v>
      </c>
      <c r="C9" s="8">
        <v>2</v>
      </c>
      <c r="D9" s="8">
        <v>2</v>
      </c>
      <c r="AG9" s="8">
        <f t="shared" si="0"/>
        <v>6</v>
      </c>
      <c r="AH9" s="8">
        <v>10</v>
      </c>
      <c r="AI9" s="8">
        <f t="shared" si="1"/>
        <v>4</v>
      </c>
    </row>
    <row r="10" spans="1:35" ht="12.75">
      <c r="A10" s="7" t="s">
        <v>9</v>
      </c>
      <c r="B10" s="8">
        <v>2</v>
      </c>
      <c r="C10" s="8">
        <v>2</v>
      </c>
      <c r="D10" s="8">
        <v>2</v>
      </c>
      <c r="AG10" s="8">
        <f t="shared" si="0"/>
        <v>6</v>
      </c>
      <c r="AH10" s="8">
        <v>10</v>
      </c>
      <c r="AI10" s="8">
        <f t="shared" si="1"/>
        <v>4</v>
      </c>
    </row>
    <row r="11" spans="1:35" ht="30.75" customHeight="1">
      <c r="A11" s="7" t="s">
        <v>10</v>
      </c>
      <c r="B11" s="8">
        <v>2</v>
      </c>
      <c r="C11" s="8">
        <v>2</v>
      </c>
      <c r="D11" s="8">
        <v>2</v>
      </c>
      <c r="AG11" s="8">
        <f t="shared" si="0"/>
        <v>6</v>
      </c>
      <c r="AH11" s="8">
        <v>10</v>
      </c>
      <c r="AI11" s="8">
        <f t="shared" si="1"/>
        <v>4</v>
      </c>
    </row>
  </sheetData>
  <dataValidations count="1">
    <dataValidation type="list" allowBlank="1" showInputMessage="1" showErrorMessage="1" sqref="A2:A11">
      <formula1>EXPENSE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AZ12"/>
  <sheetViews>
    <sheetView zoomScale="75" zoomScaleNormal="75" workbookViewId="0" topLeftCell="A1">
      <pane xSplit="2" ySplit="12" topLeftCell="W13" activePane="bottomRight" state="frozen"/>
      <selection pane="topLeft" activeCell="A1" sqref="A1"/>
      <selection pane="topRight" activeCell="C1" sqref="C1"/>
      <selection pane="bottomLeft" activeCell="A25" sqref="A25"/>
      <selection pane="bottomRight" activeCell="AP10" sqref="AP10"/>
    </sheetView>
  </sheetViews>
  <sheetFormatPr defaultColWidth="9.140625" defaultRowHeight="12.75"/>
  <cols>
    <col min="1" max="1" width="26.7109375" style="7" bestFit="1" customWidth="1"/>
    <col min="2" max="32" width="9.140625" style="8" customWidth="1"/>
    <col min="33" max="33" width="14.7109375" style="8" bestFit="1" customWidth="1"/>
    <col min="34" max="34" width="14.140625" style="8" customWidth="1"/>
    <col min="35" max="35" width="9.7109375" style="8" bestFit="1" customWidth="1"/>
    <col min="36" max="16384" width="9.140625" style="8" customWidth="1"/>
  </cols>
  <sheetData>
    <row r="1" spans="2:35" s="5" customFormat="1" ht="25.5">
      <c r="B1" s="6">
        <v>41334</v>
      </c>
      <c r="C1" s="6">
        <v>41335</v>
      </c>
      <c r="D1" s="6">
        <v>41336</v>
      </c>
      <c r="E1" s="6">
        <v>41337</v>
      </c>
      <c r="F1" s="6">
        <v>41338</v>
      </c>
      <c r="G1" s="6">
        <v>41339</v>
      </c>
      <c r="H1" s="6">
        <v>41340</v>
      </c>
      <c r="I1" s="6">
        <v>41341</v>
      </c>
      <c r="J1" s="6">
        <v>41342</v>
      </c>
      <c r="K1" s="6">
        <v>41343</v>
      </c>
      <c r="L1" s="6">
        <v>41344</v>
      </c>
      <c r="M1" s="6">
        <v>41345</v>
      </c>
      <c r="N1" s="6">
        <v>41346</v>
      </c>
      <c r="O1" s="6">
        <v>41347</v>
      </c>
      <c r="P1" s="6">
        <v>41348</v>
      </c>
      <c r="Q1" s="6">
        <v>41349</v>
      </c>
      <c r="R1" s="6">
        <v>41350</v>
      </c>
      <c r="S1" s="6">
        <v>41351</v>
      </c>
      <c r="T1" s="6">
        <v>41352</v>
      </c>
      <c r="U1" s="6">
        <v>41353</v>
      </c>
      <c r="V1" s="6">
        <v>41354</v>
      </c>
      <c r="W1" s="6">
        <v>41355</v>
      </c>
      <c r="X1" s="6">
        <v>41356</v>
      </c>
      <c r="Y1" s="6">
        <v>41357</v>
      </c>
      <c r="Z1" s="6">
        <v>41358</v>
      </c>
      <c r="AA1" s="6">
        <v>41359</v>
      </c>
      <c r="AB1" s="6">
        <v>41360</v>
      </c>
      <c r="AC1" s="6">
        <v>41361</v>
      </c>
      <c r="AD1" s="6">
        <v>41362</v>
      </c>
      <c r="AE1" s="6">
        <v>41363</v>
      </c>
      <c r="AF1" s="6">
        <v>41364</v>
      </c>
      <c r="AG1" s="5" t="s">
        <v>28</v>
      </c>
      <c r="AH1" s="5" t="s">
        <v>27</v>
      </c>
      <c r="AI1" s="5" t="s">
        <v>29</v>
      </c>
    </row>
    <row r="2" spans="1:52" ht="12.75">
      <c r="A2" s="7" t="s">
        <v>0</v>
      </c>
      <c r="B2" s="8">
        <v>3</v>
      </c>
      <c r="C2" s="8">
        <v>3</v>
      </c>
      <c r="D2" s="8">
        <v>3</v>
      </c>
      <c r="AG2" s="8">
        <f aca="true" t="shared" si="0" ref="AG2:AG11">SUM(B2:AF2)</f>
        <v>9</v>
      </c>
      <c r="AH2" s="8">
        <v>10</v>
      </c>
      <c r="AI2" s="8">
        <f aca="true" t="shared" si="1" ref="AI2:AI11">AH2-AG2</f>
        <v>1</v>
      </c>
      <c r="AY2" s="9"/>
      <c r="AZ2" s="9"/>
    </row>
    <row r="3" spans="1:52" ht="12.75">
      <c r="A3" s="7" t="s">
        <v>1</v>
      </c>
      <c r="B3" s="8">
        <v>3</v>
      </c>
      <c r="C3" s="8">
        <v>3</v>
      </c>
      <c r="D3" s="8">
        <v>3</v>
      </c>
      <c r="AG3" s="8">
        <f t="shared" si="0"/>
        <v>9</v>
      </c>
      <c r="AH3" s="8">
        <v>10</v>
      </c>
      <c r="AI3" s="8">
        <f t="shared" si="1"/>
        <v>1</v>
      </c>
      <c r="AY3" s="9"/>
      <c r="AZ3" s="9"/>
    </row>
    <row r="4" spans="1:52" ht="12.75">
      <c r="A4" s="7" t="s">
        <v>2</v>
      </c>
      <c r="B4" s="8">
        <v>3</v>
      </c>
      <c r="C4" s="8">
        <v>3</v>
      </c>
      <c r="D4" s="8">
        <v>3</v>
      </c>
      <c r="AG4" s="8">
        <f t="shared" si="0"/>
        <v>9</v>
      </c>
      <c r="AH4" s="8">
        <v>10</v>
      </c>
      <c r="AI4" s="8">
        <f t="shared" si="1"/>
        <v>1</v>
      </c>
      <c r="AY4" s="9"/>
      <c r="AZ4" s="9"/>
    </row>
    <row r="5" spans="1:52" ht="25.5">
      <c r="A5" s="7" t="s">
        <v>3</v>
      </c>
      <c r="B5" s="8">
        <v>3</v>
      </c>
      <c r="C5" s="8">
        <v>3</v>
      </c>
      <c r="D5" s="8">
        <v>3</v>
      </c>
      <c r="AG5" s="8">
        <f t="shared" si="0"/>
        <v>9</v>
      </c>
      <c r="AH5" s="8">
        <v>10</v>
      </c>
      <c r="AI5" s="8">
        <f t="shared" si="1"/>
        <v>1</v>
      </c>
      <c r="AY5" s="9"/>
      <c r="AZ5" s="9"/>
    </row>
    <row r="6" spans="1:52" ht="12.75">
      <c r="A6" s="7" t="s">
        <v>4</v>
      </c>
      <c r="B6" s="8">
        <v>3</v>
      </c>
      <c r="C6" s="8">
        <v>3</v>
      </c>
      <c r="D6" s="8">
        <v>3</v>
      </c>
      <c r="AG6" s="8">
        <f t="shared" si="0"/>
        <v>9</v>
      </c>
      <c r="AH6" s="8">
        <v>10</v>
      </c>
      <c r="AI6" s="8">
        <f t="shared" si="1"/>
        <v>1</v>
      </c>
      <c r="AY6" s="9"/>
      <c r="AZ6" s="9"/>
    </row>
    <row r="7" spans="1:52" ht="12.75">
      <c r="A7" s="7" t="s">
        <v>5</v>
      </c>
      <c r="B7" s="8">
        <v>3</v>
      </c>
      <c r="C7" s="8">
        <v>3</v>
      </c>
      <c r="D7" s="8">
        <v>3</v>
      </c>
      <c r="AG7" s="8">
        <f t="shared" si="0"/>
        <v>9</v>
      </c>
      <c r="AH7" s="8">
        <v>10</v>
      </c>
      <c r="AI7" s="8">
        <f t="shared" si="1"/>
        <v>1</v>
      </c>
      <c r="AY7" s="9"/>
      <c r="AZ7" s="9"/>
    </row>
    <row r="8" spans="1:52" ht="12.75">
      <c r="A8" s="7" t="s">
        <v>6</v>
      </c>
      <c r="B8" s="8">
        <v>3</v>
      </c>
      <c r="C8" s="8">
        <v>3</v>
      </c>
      <c r="D8" s="8">
        <v>3</v>
      </c>
      <c r="AG8" s="8">
        <f t="shared" si="0"/>
        <v>9</v>
      </c>
      <c r="AH8" s="8">
        <v>10</v>
      </c>
      <c r="AI8" s="8">
        <f t="shared" si="1"/>
        <v>1</v>
      </c>
      <c r="AY8" s="9"/>
      <c r="AZ8" s="9"/>
    </row>
    <row r="9" spans="1:52" ht="12.75">
      <c r="A9" s="7" t="s">
        <v>7</v>
      </c>
      <c r="B9" s="8">
        <v>3</v>
      </c>
      <c r="C9" s="8">
        <v>3</v>
      </c>
      <c r="D9" s="8">
        <v>3</v>
      </c>
      <c r="AG9" s="8">
        <f t="shared" si="0"/>
        <v>9</v>
      </c>
      <c r="AH9" s="8">
        <v>10</v>
      </c>
      <c r="AI9" s="8">
        <f t="shared" si="1"/>
        <v>1</v>
      </c>
      <c r="AY9" s="9"/>
      <c r="AZ9" s="9"/>
    </row>
    <row r="10" spans="1:52" ht="12.75">
      <c r="A10" s="7" t="s">
        <v>9</v>
      </c>
      <c r="B10" s="8">
        <v>3</v>
      </c>
      <c r="C10" s="8">
        <v>3</v>
      </c>
      <c r="D10" s="8">
        <v>3</v>
      </c>
      <c r="AG10" s="8">
        <f t="shared" si="0"/>
        <v>9</v>
      </c>
      <c r="AH10" s="8">
        <v>10</v>
      </c>
      <c r="AI10" s="8">
        <f t="shared" si="1"/>
        <v>1</v>
      </c>
      <c r="AY10" s="9"/>
      <c r="AZ10" s="9"/>
    </row>
    <row r="11" spans="1:52" ht="27.75" customHeight="1">
      <c r="A11" s="7" t="s">
        <v>10</v>
      </c>
      <c r="B11" s="8">
        <v>3</v>
      </c>
      <c r="C11" s="8">
        <v>3</v>
      </c>
      <c r="D11" s="8">
        <v>3</v>
      </c>
      <c r="AG11" s="8">
        <f t="shared" si="0"/>
        <v>9</v>
      </c>
      <c r="AH11" s="8">
        <v>10</v>
      </c>
      <c r="AI11" s="8">
        <f t="shared" si="1"/>
        <v>1</v>
      </c>
      <c r="AY11" s="9"/>
      <c r="AZ11" s="9"/>
    </row>
    <row r="12" spans="51:52" ht="12.75">
      <c r="AY12" s="9"/>
      <c r="AZ12" s="9"/>
    </row>
  </sheetData>
  <dataValidations count="1">
    <dataValidation type="list" allowBlank="1" showInputMessage="1" showErrorMessage="1" sqref="A2:A11">
      <formula1>EXPENSE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I11"/>
  <sheetViews>
    <sheetView zoomScale="75" zoomScaleNormal="75" workbookViewId="0" topLeftCell="A1">
      <pane xSplit="2" ySplit="11" topLeftCell="W12" activePane="bottomRight" state="frozen"/>
      <selection pane="topLeft" activeCell="A1" sqref="A1"/>
      <selection pane="topRight" activeCell="C1" sqref="C1"/>
      <selection pane="bottomLeft" activeCell="A25" sqref="A25"/>
      <selection pane="bottomRight" activeCell="AK9" sqref="AK9"/>
    </sheetView>
  </sheetViews>
  <sheetFormatPr defaultColWidth="9.140625" defaultRowHeight="12.75"/>
  <cols>
    <col min="1" max="1" width="26.7109375" style="7" bestFit="1" customWidth="1"/>
    <col min="2" max="32" width="9.140625" style="8" customWidth="1"/>
    <col min="33" max="33" width="14.7109375" style="8" bestFit="1" customWidth="1"/>
    <col min="34" max="34" width="14.140625" style="8" customWidth="1"/>
    <col min="35" max="35" width="9.7109375" style="8" bestFit="1" customWidth="1"/>
    <col min="36" max="16384" width="9.140625" style="8" customWidth="1"/>
  </cols>
  <sheetData>
    <row r="1" spans="2:35" s="5" customFormat="1" ht="25.5">
      <c r="B1" s="6">
        <v>41000</v>
      </c>
      <c r="C1" s="6">
        <v>41001</v>
      </c>
      <c r="D1" s="6">
        <v>41002</v>
      </c>
      <c r="E1" s="6">
        <v>41003</v>
      </c>
      <c r="F1" s="6">
        <v>41004</v>
      </c>
      <c r="G1" s="6">
        <v>41005</v>
      </c>
      <c r="H1" s="6">
        <v>41006</v>
      </c>
      <c r="I1" s="6">
        <v>41007</v>
      </c>
      <c r="J1" s="6">
        <v>41008</v>
      </c>
      <c r="K1" s="6">
        <v>41009</v>
      </c>
      <c r="L1" s="6">
        <v>41010</v>
      </c>
      <c r="M1" s="6">
        <v>41011</v>
      </c>
      <c r="N1" s="6">
        <v>41012</v>
      </c>
      <c r="O1" s="6">
        <v>41013</v>
      </c>
      <c r="P1" s="6">
        <v>41014</v>
      </c>
      <c r="Q1" s="6">
        <v>41015</v>
      </c>
      <c r="R1" s="6">
        <v>41016</v>
      </c>
      <c r="S1" s="6">
        <v>41017</v>
      </c>
      <c r="T1" s="6">
        <v>41018</v>
      </c>
      <c r="U1" s="6">
        <v>41019</v>
      </c>
      <c r="V1" s="6">
        <v>41020</v>
      </c>
      <c r="W1" s="6">
        <v>41021</v>
      </c>
      <c r="X1" s="6">
        <v>41022</v>
      </c>
      <c r="Y1" s="6">
        <v>41023</v>
      </c>
      <c r="Z1" s="6">
        <v>41024</v>
      </c>
      <c r="AA1" s="6">
        <v>41025</v>
      </c>
      <c r="AB1" s="6">
        <v>41026</v>
      </c>
      <c r="AC1" s="6">
        <v>41027</v>
      </c>
      <c r="AD1" s="6">
        <v>41028</v>
      </c>
      <c r="AE1" s="6">
        <v>41029</v>
      </c>
      <c r="AF1" s="6"/>
      <c r="AG1" s="5" t="s">
        <v>28</v>
      </c>
      <c r="AH1" s="5" t="s">
        <v>27</v>
      </c>
      <c r="AI1" s="5" t="s">
        <v>29</v>
      </c>
    </row>
    <row r="2" spans="1:35" ht="12.75">
      <c r="A2" s="7" t="s">
        <v>0</v>
      </c>
      <c r="B2" s="8">
        <v>4</v>
      </c>
      <c r="C2" s="8">
        <v>4</v>
      </c>
      <c r="D2" s="8">
        <v>4</v>
      </c>
      <c r="AG2" s="8">
        <f aca="true" t="shared" si="0" ref="AG2:AG11">SUM(B2:AF2)</f>
        <v>12</v>
      </c>
      <c r="AH2" s="8">
        <v>10</v>
      </c>
      <c r="AI2" s="8">
        <f aca="true" t="shared" si="1" ref="AI2:AI11">AH2-AG2</f>
        <v>-2</v>
      </c>
    </row>
    <row r="3" spans="1:35" ht="12.75">
      <c r="A3" s="7" t="s">
        <v>1</v>
      </c>
      <c r="B3" s="8">
        <v>4</v>
      </c>
      <c r="C3" s="8">
        <v>4</v>
      </c>
      <c r="D3" s="8">
        <v>4</v>
      </c>
      <c r="AG3" s="8">
        <f t="shared" si="0"/>
        <v>12</v>
      </c>
      <c r="AH3" s="8">
        <v>10</v>
      </c>
      <c r="AI3" s="8">
        <f t="shared" si="1"/>
        <v>-2</v>
      </c>
    </row>
    <row r="4" spans="1:35" ht="12.75">
      <c r="A4" s="7" t="s">
        <v>2</v>
      </c>
      <c r="B4" s="8">
        <v>4</v>
      </c>
      <c r="C4" s="8">
        <v>4</v>
      </c>
      <c r="D4" s="8">
        <v>4</v>
      </c>
      <c r="AG4" s="8">
        <f t="shared" si="0"/>
        <v>12</v>
      </c>
      <c r="AH4" s="8">
        <v>10</v>
      </c>
      <c r="AI4" s="8">
        <f t="shared" si="1"/>
        <v>-2</v>
      </c>
    </row>
    <row r="5" spans="1:35" ht="25.5">
      <c r="A5" s="7" t="s">
        <v>3</v>
      </c>
      <c r="B5" s="8">
        <v>4</v>
      </c>
      <c r="C5" s="8">
        <v>4</v>
      </c>
      <c r="D5" s="8">
        <v>4</v>
      </c>
      <c r="AG5" s="8">
        <f t="shared" si="0"/>
        <v>12</v>
      </c>
      <c r="AH5" s="8">
        <v>10</v>
      </c>
      <c r="AI5" s="8">
        <f t="shared" si="1"/>
        <v>-2</v>
      </c>
    </row>
    <row r="6" spans="1:35" ht="12.75">
      <c r="A6" s="7" t="s">
        <v>4</v>
      </c>
      <c r="B6" s="8">
        <v>4</v>
      </c>
      <c r="C6" s="8">
        <v>4</v>
      </c>
      <c r="D6" s="8">
        <v>4</v>
      </c>
      <c r="AG6" s="8">
        <f t="shared" si="0"/>
        <v>12</v>
      </c>
      <c r="AH6" s="8">
        <v>10</v>
      </c>
      <c r="AI6" s="8">
        <f t="shared" si="1"/>
        <v>-2</v>
      </c>
    </row>
    <row r="7" spans="1:35" ht="12.75">
      <c r="A7" s="7" t="s">
        <v>5</v>
      </c>
      <c r="B7" s="8">
        <v>4</v>
      </c>
      <c r="C7" s="8">
        <v>4</v>
      </c>
      <c r="D7" s="8">
        <v>4</v>
      </c>
      <c r="AG7" s="8">
        <f t="shared" si="0"/>
        <v>12</v>
      </c>
      <c r="AH7" s="8">
        <v>10</v>
      </c>
      <c r="AI7" s="8">
        <f t="shared" si="1"/>
        <v>-2</v>
      </c>
    </row>
    <row r="8" spans="1:35" ht="12.75">
      <c r="A8" s="7" t="s">
        <v>6</v>
      </c>
      <c r="B8" s="8">
        <v>4</v>
      </c>
      <c r="C8" s="8">
        <v>4</v>
      </c>
      <c r="D8" s="8">
        <v>4</v>
      </c>
      <c r="AG8" s="8">
        <f t="shared" si="0"/>
        <v>12</v>
      </c>
      <c r="AH8" s="8">
        <v>10</v>
      </c>
      <c r="AI8" s="8">
        <f t="shared" si="1"/>
        <v>-2</v>
      </c>
    </row>
    <row r="9" spans="1:35" ht="12.75">
      <c r="A9" s="7" t="s">
        <v>7</v>
      </c>
      <c r="B9" s="8">
        <v>4</v>
      </c>
      <c r="C9" s="8">
        <v>4</v>
      </c>
      <c r="D9" s="8">
        <v>4</v>
      </c>
      <c r="AG9" s="8">
        <f t="shared" si="0"/>
        <v>12</v>
      </c>
      <c r="AH9" s="8">
        <v>10</v>
      </c>
      <c r="AI9" s="8">
        <f t="shared" si="1"/>
        <v>-2</v>
      </c>
    </row>
    <row r="10" spans="1:35" ht="12.75">
      <c r="A10" s="7" t="s">
        <v>9</v>
      </c>
      <c r="B10" s="8">
        <v>4</v>
      </c>
      <c r="C10" s="8">
        <v>4</v>
      </c>
      <c r="D10" s="8">
        <v>4</v>
      </c>
      <c r="AG10" s="8">
        <f t="shared" si="0"/>
        <v>12</v>
      </c>
      <c r="AH10" s="8">
        <v>10</v>
      </c>
      <c r="AI10" s="8">
        <f t="shared" si="1"/>
        <v>-2</v>
      </c>
    </row>
    <row r="11" spans="1:35" ht="30.75" customHeight="1">
      <c r="A11" s="7" t="s">
        <v>10</v>
      </c>
      <c r="B11" s="8">
        <v>4</v>
      </c>
      <c r="C11" s="8">
        <v>4</v>
      </c>
      <c r="D11" s="8">
        <v>4</v>
      </c>
      <c r="AG11" s="8">
        <f t="shared" si="0"/>
        <v>12</v>
      </c>
      <c r="AH11" s="8">
        <v>10</v>
      </c>
      <c r="AI11" s="8">
        <f t="shared" si="1"/>
        <v>-2</v>
      </c>
    </row>
  </sheetData>
  <dataValidations count="1">
    <dataValidation type="list" allowBlank="1" showInputMessage="1" showErrorMessage="1" sqref="A2:A11">
      <formula1>EXPENSE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I11"/>
  <sheetViews>
    <sheetView zoomScale="75" zoomScaleNormal="75" workbookViewId="0" topLeftCell="A1">
      <pane xSplit="2" ySplit="11" topLeftCell="W12" activePane="bottomRight" state="frozen"/>
      <selection pane="topLeft" activeCell="A1" sqref="A1"/>
      <selection pane="topRight" activeCell="C1" sqref="C1"/>
      <selection pane="bottomLeft" activeCell="A25" sqref="A25"/>
      <selection pane="bottomRight" activeCell="AP20" sqref="AP20"/>
    </sheetView>
  </sheetViews>
  <sheetFormatPr defaultColWidth="9.140625" defaultRowHeight="12.75"/>
  <cols>
    <col min="1" max="1" width="26.7109375" style="7" bestFit="1" customWidth="1"/>
    <col min="2" max="32" width="9.140625" style="8" customWidth="1"/>
    <col min="33" max="33" width="14.7109375" style="8" bestFit="1" customWidth="1"/>
    <col min="34" max="34" width="14.140625" style="8" customWidth="1"/>
    <col min="35" max="35" width="9.7109375" style="8" bestFit="1" customWidth="1"/>
    <col min="36" max="16384" width="9.140625" style="8" customWidth="1"/>
  </cols>
  <sheetData>
    <row r="1" spans="2:35" s="5" customFormat="1" ht="25.5">
      <c r="B1" s="6">
        <v>41030</v>
      </c>
      <c r="C1" s="6">
        <v>41031</v>
      </c>
      <c r="D1" s="6">
        <v>41032</v>
      </c>
      <c r="E1" s="6">
        <v>41033</v>
      </c>
      <c r="F1" s="6">
        <v>41034</v>
      </c>
      <c r="G1" s="6">
        <v>41035</v>
      </c>
      <c r="H1" s="6">
        <v>41036</v>
      </c>
      <c r="I1" s="6">
        <v>41037</v>
      </c>
      <c r="J1" s="6">
        <v>41038</v>
      </c>
      <c r="K1" s="6">
        <v>41039</v>
      </c>
      <c r="L1" s="6">
        <v>41040</v>
      </c>
      <c r="M1" s="6">
        <v>41041</v>
      </c>
      <c r="N1" s="6">
        <v>41042</v>
      </c>
      <c r="O1" s="6">
        <v>41043</v>
      </c>
      <c r="P1" s="6">
        <v>41044</v>
      </c>
      <c r="Q1" s="6">
        <v>41045</v>
      </c>
      <c r="R1" s="6">
        <v>41046</v>
      </c>
      <c r="S1" s="6">
        <v>41047</v>
      </c>
      <c r="T1" s="6">
        <v>41048</v>
      </c>
      <c r="U1" s="6">
        <v>41049</v>
      </c>
      <c r="V1" s="6">
        <v>41050</v>
      </c>
      <c r="W1" s="6">
        <v>41051</v>
      </c>
      <c r="X1" s="6">
        <v>41052</v>
      </c>
      <c r="Y1" s="6">
        <v>41053</v>
      </c>
      <c r="Z1" s="6">
        <v>41054</v>
      </c>
      <c r="AA1" s="6">
        <v>41055</v>
      </c>
      <c r="AB1" s="6">
        <v>41056</v>
      </c>
      <c r="AC1" s="6">
        <v>41057</v>
      </c>
      <c r="AD1" s="6">
        <v>41058</v>
      </c>
      <c r="AE1" s="6">
        <v>41059</v>
      </c>
      <c r="AF1" s="6">
        <v>41060</v>
      </c>
      <c r="AG1" s="5" t="s">
        <v>28</v>
      </c>
      <c r="AH1" s="5" t="s">
        <v>27</v>
      </c>
      <c r="AI1" s="5" t="s">
        <v>29</v>
      </c>
    </row>
    <row r="2" spans="1:35" ht="12.75">
      <c r="A2" s="7" t="s">
        <v>0</v>
      </c>
      <c r="B2" s="8">
        <v>5</v>
      </c>
      <c r="C2" s="8">
        <v>5</v>
      </c>
      <c r="D2" s="8">
        <v>5</v>
      </c>
      <c r="AG2" s="8">
        <f aca="true" t="shared" si="0" ref="AG2:AG11">SUM(B2:AF2)</f>
        <v>15</v>
      </c>
      <c r="AH2" s="8">
        <v>10</v>
      </c>
      <c r="AI2" s="8">
        <f aca="true" t="shared" si="1" ref="AI2:AI11">AH2-AG2</f>
        <v>-5</v>
      </c>
    </row>
    <row r="3" spans="1:35" ht="12.75">
      <c r="A3" s="7" t="s">
        <v>1</v>
      </c>
      <c r="B3" s="8">
        <v>5</v>
      </c>
      <c r="C3" s="8">
        <v>5</v>
      </c>
      <c r="D3" s="8">
        <v>5</v>
      </c>
      <c r="AG3" s="8">
        <f t="shared" si="0"/>
        <v>15</v>
      </c>
      <c r="AH3" s="8">
        <v>10</v>
      </c>
      <c r="AI3" s="8">
        <f t="shared" si="1"/>
        <v>-5</v>
      </c>
    </row>
    <row r="4" spans="1:35" ht="12.75">
      <c r="A4" s="7" t="s">
        <v>2</v>
      </c>
      <c r="B4" s="8">
        <v>5</v>
      </c>
      <c r="C4" s="8">
        <v>5</v>
      </c>
      <c r="D4" s="8">
        <v>5</v>
      </c>
      <c r="AG4" s="8">
        <f t="shared" si="0"/>
        <v>15</v>
      </c>
      <c r="AH4" s="8">
        <v>10</v>
      </c>
      <c r="AI4" s="8">
        <f t="shared" si="1"/>
        <v>-5</v>
      </c>
    </row>
    <row r="5" spans="1:35" ht="25.5">
      <c r="A5" s="7" t="s">
        <v>3</v>
      </c>
      <c r="B5" s="8">
        <v>5</v>
      </c>
      <c r="C5" s="8">
        <v>5</v>
      </c>
      <c r="D5" s="8">
        <v>5</v>
      </c>
      <c r="AG5" s="8">
        <f t="shared" si="0"/>
        <v>15</v>
      </c>
      <c r="AH5" s="8">
        <v>10</v>
      </c>
      <c r="AI5" s="8">
        <f t="shared" si="1"/>
        <v>-5</v>
      </c>
    </row>
    <row r="6" spans="1:35" ht="12.75">
      <c r="A6" s="7" t="s">
        <v>4</v>
      </c>
      <c r="B6" s="8">
        <v>5</v>
      </c>
      <c r="C6" s="8">
        <v>5</v>
      </c>
      <c r="D6" s="8">
        <v>5</v>
      </c>
      <c r="AG6" s="8">
        <f t="shared" si="0"/>
        <v>15</v>
      </c>
      <c r="AH6" s="8">
        <v>10</v>
      </c>
      <c r="AI6" s="8">
        <f t="shared" si="1"/>
        <v>-5</v>
      </c>
    </row>
    <row r="7" spans="1:35" ht="12.75">
      <c r="A7" s="7" t="s">
        <v>5</v>
      </c>
      <c r="B7" s="8">
        <v>5</v>
      </c>
      <c r="C7" s="8">
        <v>5</v>
      </c>
      <c r="D7" s="8">
        <v>5</v>
      </c>
      <c r="AG7" s="8">
        <f t="shared" si="0"/>
        <v>15</v>
      </c>
      <c r="AH7" s="8">
        <v>10</v>
      </c>
      <c r="AI7" s="8">
        <f t="shared" si="1"/>
        <v>-5</v>
      </c>
    </row>
    <row r="8" spans="1:35" ht="12.75">
      <c r="A8" s="7" t="s">
        <v>6</v>
      </c>
      <c r="B8" s="8">
        <v>5</v>
      </c>
      <c r="C8" s="8">
        <v>5</v>
      </c>
      <c r="D8" s="8">
        <v>5</v>
      </c>
      <c r="AG8" s="8">
        <f t="shared" si="0"/>
        <v>15</v>
      </c>
      <c r="AH8" s="8">
        <v>10</v>
      </c>
      <c r="AI8" s="8">
        <f t="shared" si="1"/>
        <v>-5</v>
      </c>
    </row>
    <row r="9" spans="1:35" ht="12.75">
      <c r="A9" s="7" t="s">
        <v>7</v>
      </c>
      <c r="B9" s="8">
        <v>5</v>
      </c>
      <c r="C9" s="8">
        <v>5</v>
      </c>
      <c r="D9" s="8">
        <v>5</v>
      </c>
      <c r="AG9" s="8">
        <f t="shared" si="0"/>
        <v>15</v>
      </c>
      <c r="AH9" s="8">
        <v>10</v>
      </c>
      <c r="AI9" s="8">
        <f t="shared" si="1"/>
        <v>-5</v>
      </c>
    </row>
    <row r="10" spans="1:35" ht="12.75">
      <c r="A10" s="7" t="s">
        <v>9</v>
      </c>
      <c r="B10" s="8">
        <v>5</v>
      </c>
      <c r="C10" s="8">
        <v>5</v>
      </c>
      <c r="D10" s="8">
        <v>5</v>
      </c>
      <c r="AG10" s="8">
        <f t="shared" si="0"/>
        <v>15</v>
      </c>
      <c r="AH10" s="8">
        <v>10</v>
      </c>
      <c r="AI10" s="8">
        <f t="shared" si="1"/>
        <v>-5</v>
      </c>
    </row>
    <row r="11" spans="1:35" ht="30.75" customHeight="1">
      <c r="A11" s="7" t="s">
        <v>10</v>
      </c>
      <c r="B11" s="8">
        <v>5</v>
      </c>
      <c r="C11" s="8">
        <v>5</v>
      </c>
      <c r="D11" s="8">
        <v>5</v>
      </c>
      <c r="AG11" s="8">
        <f t="shared" si="0"/>
        <v>15</v>
      </c>
      <c r="AH11" s="8">
        <v>10</v>
      </c>
      <c r="AI11" s="8">
        <f t="shared" si="1"/>
        <v>-5</v>
      </c>
    </row>
  </sheetData>
  <dataValidations count="1">
    <dataValidation type="list" allowBlank="1" showInputMessage="1" showErrorMessage="1" sqref="A2:A11">
      <formula1>EXPENSE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I11"/>
  <sheetViews>
    <sheetView zoomScale="75" zoomScaleNormal="75" workbookViewId="0" topLeftCell="A1">
      <pane xSplit="2" ySplit="1" topLeftCell="X2" activePane="bottomRight" state="frozen"/>
      <selection pane="topLeft" activeCell="A1" sqref="A1"/>
      <selection pane="topRight" activeCell="C1" sqref="C1"/>
      <selection pane="bottomLeft" activeCell="A25" sqref="A25"/>
      <selection pane="bottomRight" activeCell="AQ19" sqref="AQ19"/>
    </sheetView>
  </sheetViews>
  <sheetFormatPr defaultColWidth="9.140625" defaultRowHeight="12.75"/>
  <cols>
    <col min="1" max="1" width="26.7109375" style="7" bestFit="1" customWidth="1"/>
    <col min="2" max="32" width="9.140625" style="8" customWidth="1"/>
    <col min="33" max="33" width="14.7109375" style="8" bestFit="1" customWidth="1"/>
    <col min="34" max="34" width="14.140625" style="8" customWidth="1"/>
    <col min="35" max="35" width="9.7109375" style="8" bestFit="1" customWidth="1"/>
    <col min="36" max="16384" width="9.140625" style="8" customWidth="1"/>
  </cols>
  <sheetData>
    <row r="1" spans="2:35" s="5" customFormat="1" ht="25.5">
      <c r="B1" s="6">
        <v>41061</v>
      </c>
      <c r="C1" s="6">
        <v>41062</v>
      </c>
      <c r="D1" s="6">
        <v>41063</v>
      </c>
      <c r="E1" s="6">
        <v>41064</v>
      </c>
      <c r="F1" s="6">
        <v>41065</v>
      </c>
      <c r="G1" s="6">
        <v>41066</v>
      </c>
      <c r="H1" s="6">
        <v>41067</v>
      </c>
      <c r="I1" s="6">
        <v>41068</v>
      </c>
      <c r="J1" s="6">
        <v>41069</v>
      </c>
      <c r="K1" s="6">
        <v>41070</v>
      </c>
      <c r="L1" s="6">
        <v>41071</v>
      </c>
      <c r="M1" s="6">
        <v>41072</v>
      </c>
      <c r="N1" s="6">
        <v>41073</v>
      </c>
      <c r="O1" s="6">
        <v>41074</v>
      </c>
      <c r="P1" s="6">
        <v>41075</v>
      </c>
      <c r="Q1" s="6">
        <v>41076</v>
      </c>
      <c r="R1" s="6">
        <v>41077</v>
      </c>
      <c r="S1" s="6">
        <v>41078</v>
      </c>
      <c r="T1" s="6">
        <v>41079</v>
      </c>
      <c r="U1" s="6">
        <v>41080</v>
      </c>
      <c r="V1" s="6">
        <v>41081</v>
      </c>
      <c r="W1" s="6">
        <v>41082</v>
      </c>
      <c r="X1" s="6">
        <v>41083</v>
      </c>
      <c r="Y1" s="6">
        <v>41084</v>
      </c>
      <c r="Z1" s="6">
        <v>41085</v>
      </c>
      <c r="AA1" s="6">
        <v>41086</v>
      </c>
      <c r="AB1" s="6">
        <v>41087</v>
      </c>
      <c r="AC1" s="6">
        <v>41088</v>
      </c>
      <c r="AD1" s="6">
        <v>41089</v>
      </c>
      <c r="AE1" s="6">
        <v>41090</v>
      </c>
      <c r="AF1" s="6"/>
      <c r="AG1" s="5" t="s">
        <v>28</v>
      </c>
      <c r="AH1" s="5" t="s">
        <v>27</v>
      </c>
      <c r="AI1" s="5" t="s">
        <v>29</v>
      </c>
    </row>
    <row r="2" spans="1:35" ht="12.75">
      <c r="A2" s="7" t="s">
        <v>0</v>
      </c>
      <c r="B2" s="8">
        <v>6</v>
      </c>
      <c r="C2" s="8">
        <v>6</v>
      </c>
      <c r="D2" s="8">
        <v>6</v>
      </c>
      <c r="AG2" s="8">
        <f aca="true" t="shared" si="0" ref="AG2:AG11">SUM(B2:AF2)</f>
        <v>18</v>
      </c>
      <c r="AH2" s="8">
        <v>10</v>
      </c>
      <c r="AI2" s="8">
        <f aca="true" t="shared" si="1" ref="AI2:AI11">AH2-AG2</f>
        <v>-8</v>
      </c>
    </row>
    <row r="3" spans="1:35" ht="12.75">
      <c r="A3" s="7" t="s">
        <v>1</v>
      </c>
      <c r="B3" s="8">
        <v>6</v>
      </c>
      <c r="C3" s="8">
        <v>6</v>
      </c>
      <c r="D3" s="8">
        <v>6</v>
      </c>
      <c r="AG3" s="8">
        <f t="shared" si="0"/>
        <v>18</v>
      </c>
      <c r="AH3" s="8">
        <v>10</v>
      </c>
      <c r="AI3" s="8">
        <f t="shared" si="1"/>
        <v>-8</v>
      </c>
    </row>
    <row r="4" spans="1:35" ht="12.75">
      <c r="A4" s="7" t="s">
        <v>2</v>
      </c>
      <c r="B4" s="8">
        <v>6</v>
      </c>
      <c r="C4" s="8">
        <v>6</v>
      </c>
      <c r="D4" s="8">
        <v>6</v>
      </c>
      <c r="AG4" s="8">
        <f t="shared" si="0"/>
        <v>18</v>
      </c>
      <c r="AH4" s="8">
        <v>10</v>
      </c>
      <c r="AI4" s="8">
        <f t="shared" si="1"/>
        <v>-8</v>
      </c>
    </row>
    <row r="5" spans="1:35" ht="25.5">
      <c r="A5" s="7" t="s">
        <v>3</v>
      </c>
      <c r="B5" s="8">
        <v>6</v>
      </c>
      <c r="C5" s="8">
        <v>6</v>
      </c>
      <c r="D5" s="8">
        <v>6</v>
      </c>
      <c r="AG5" s="8">
        <f t="shared" si="0"/>
        <v>18</v>
      </c>
      <c r="AH5" s="8">
        <v>10</v>
      </c>
      <c r="AI5" s="8">
        <f t="shared" si="1"/>
        <v>-8</v>
      </c>
    </row>
    <row r="6" spans="1:35" ht="12.75">
      <c r="A6" s="7" t="s">
        <v>4</v>
      </c>
      <c r="B6" s="8">
        <v>6</v>
      </c>
      <c r="C6" s="8">
        <v>6</v>
      </c>
      <c r="D6" s="8">
        <v>6</v>
      </c>
      <c r="AG6" s="8">
        <f t="shared" si="0"/>
        <v>18</v>
      </c>
      <c r="AH6" s="8">
        <v>10</v>
      </c>
      <c r="AI6" s="8">
        <f t="shared" si="1"/>
        <v>-8</v>
      </c>
    </row>
    <row r="7" spans="1:35" ht="12.75">
      <c r="A7" s="7" t="s">
        <v>5</v>
      </c>
      <c r="B7" s="8">
        <v>6</v>
      </c>
      <c r="C7" s="8">
        <v>6</v>
      </c>
      <c r="D7" s="8">
        <v>6</v>
      </c>
      <c r="AG7" s="8">
        <f t="shared" si="0"/>
        <v>18</v>
      </c>
      <c r="AH7" s="8">
        <v>10</v>
      </c>
      <c r="AI7" s="8">
        <f t="shared" si="1"/>
        <v>-8</v>
      </c>
    </row>
    <row r="8" spans="1:35" ht="12.75">
      <c r="A8" s="7" t="s">
        <v>6</v>
      </c>
      <c r="B8" s="8">
        <v>6</v>
      </c>
      <c r="C8" s="8">
        <v>6</v>
      </c>
      <c r="D8" s="8">
        <v>6</v>
      </c>
      <c r="AG8" s="8">
        <f t="shared" si="0"/>
        <v>18</v>
      </c>
      <c r="AH8" s="8">
        <v>10</v>
      </c>
      <c r="AI8" s="8">
        <f t="shared" si="1"/>
        <v>-8</v>
      </c>
    </row>
    <row r="9" spans="1:35" ht="12.75">
      <c r="A9" s="7" t="s">
        <v>7</v>
      </c>
      <c r="B9" s="8">
        <v>6</v>
      </c>
      <c r="C9" s="8">
        <v>6</v>
      </c>
      <c r="D9" s="8">
        <v>6</v>
      </c>
      <c r="AG9" s="8">
        <f t="shared" si="0"/>
        <v>18</v>
      </c>
      <c r="AH9" s="8">
        <v>10</v>
      </c>
      <c r="AI9" s="8">
        <f t="shared" si="1"/>
        <v>-8</v>
      </c>
    </row>
    <row r="10" spans="1:35" ht="12.75">
      <c r="A10" s="7" t="s">
        <v>9</v>
      </c>
      <c r="B10" s="8">
        <v>6</v>
      </c>
      <c r="C10" s="8">
        <v>6</v>
      </c>
      <c r="D10" s="8">
        <v>6</v>
      </c>
      <c r="AG10" s="8">
        <f t="shared" si="0"/>
        <v>18</v>
      </c>
      <c r="AH10" s="8">
        <v>10</v>
      </c>
      <c r="AI10" s="8">
        <f t="shared" si="1"/>
        <v>-8</v>
      </c>
    </row>
    <row r="11" spans="1:35" ht="30.75" customHeight="1">
      <c r="A11" s="7" t="s">
        <v>10</v>
      </c>
      <c r="B11" s="8">
        <v>6</v>
      </c>
      <c r="C11" s="8">
        <v>6</v>
      </c>
      <c r="D11" s="8">
        <v>6</v>
      </c>
      <c r="AG11" s="8">
        <f t="shared" si="0"/>
        <v>18</v>
      </c>
      <c r="AH11" s="8">
        <v>10</v>
      </c>
      <c r="AI11" s="8">
        <f t="shared" si="1"/>
        <v>-8</v>
      </c>
    </row>
  </sheetData>
  <dataValidations count="1">
    <dataValidation type="list" allowBlank="1" showInputMessage="1" showErrorMessage="1" sqref="A2:A11">
      <formula1>EXPENSE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AI11"/>
  <sheetViews>
    <sheetView zoomScale="75" zoomScaleNormal="75" workbookViewId="0" topLeftCell="A1">
      <pane xSplit="2" ySplit="1" topLeftCell="V2" activePane="bottomRight" state="frozen"/>
      <selection pane="topLeft" activeCell="A1" sqref="A1"/>
      <selection pane="topRight" activeCell="C1" sqref="C1"/>
      <selection pane="bottomLeft" activeCell="A25" sqref="A25"/>
      <selection pane="bottomRight" activeCell="AO17" sqref="AO17"/>
    </sheetView>
  </sheetViews>
  <sheetFormatPr defaultColWidth="9.140625" defaultRowHeight="12.75"/>
  <cols>
    <col min="1" max="1" width="26.7109375" style="7" bestFit="1" customWidth="1"/>
    <col min="2" max="32" width="9.140625" style="8" customWidth="1"/>
    <col min="33" max="33" width="14.7109375" style="8" bestFit="1" customWidth="1"/>
    <col min="34" max="34" width="14.140625" style="8" customWidth="1"/>
    <col min="35" max="35" width="9.7109375" style="8" bestFit="1" customWidth="1"/>
    <col min="36" max="16384" width="9.140625" style="8" customWidth="1"/>
  </cols>
  <sheetData>
    <row r="1" spans="2:35" s="5" customFormat="1" ht="25.5">
      <c r="B1" s="6">
        <v>41091</v>
      </c>
      <c r="C1" s="6">
        <v>41092</v>
      </c>
      <c r="D1" s="6">
        <v>41093</v>
      </c>
      <c r="E1" s="6">
        <v>41094</v>
      </c>
      <c r="F1" s="6">
        <v>41095</v>
      </c>
      <c r="G1" s="6">
        <v>41096</v>
      </c>
      <c r="H1" s="6">
        <v>41097</v>
      </c>
      <c r="I1" s="6">
        <v>41098</v>
      </c>
      <c r="J1" s="6">
        <v>41099</v>
      </c>
      <c r="K1" s="6">
        <v>41100</v>
      </c>
      <c r="L1" s="6">
        <v>41101</v>
      </c>
      <c r="M1" s="6">
        <v>41102</v>
      </c>
      <c r="N1" s="6">
        <v>41103</v>
      </c>
      <c r="O1" s="6">
        <v>41104</v>
      </c>
      <c r="P1" s="6">
        <v>41105</v>
      </c>
      <c r="Q1" s="6">
        <v>41106</v>
      </c>
      <c r="R1" s="6">
        <v>41107</v>
      </c>
      <c r="S1" s="6">
        <v>41108</v>
      </c>
      <c r="T1" s="6">
        <v>41109</v>
      </c>
      <c r="U1" s="6">
        <v>41110</v>
      </c>
      <c r="V1" s="6">
        <v>41111</v>
      </c>
      <c r="W1" s="6">
        <v>41112</v>
      </c>
      <c r="X1" s="6">
        <v>41113</v>
      </c>
      <c r="Y1" s="6">
        <v>41114</v>
      </c>
      <c r="Z1" s="6">
        <v>41115</v>
      </c>
      <c r="AA1" s="6">
        <v>41116</v>
      </c>
      <c r="AB1" s="6">
        <v>41117</v>
      </c>
      <c r="AC1" s="6">
        <v>41118</v>
      </c>
      <c r="AD1" s="6">
        <v>41119</v>
      </c>
      <c r="AE1" s="6">
        <v>41120</v>
      </c>
      <c r="AF1" s="6">
        <v>41121</v>
      </c>
      <c r="AG1" s="5" t="s">
        <v>28</v>
      </c>
      <c r="AH1" s="5" t="s">
        <v>27</v>
      </c>
      <c r="AI1" s="5" t="s">
        <v>29</v>
      </c>
    </row>
    <row r="2" spans="1:35" ht="12.75">
      <c r="A2" s="7" t="s">
        <v>0</v>
      </c>
      <c r="B2" s="8">
        <v>7</v>
      </c>
      <c r="C2" s="8">
        <v>7</v>
      </c>
      <c r="D2" s="8">
        <v>7</v>
      </c>
      <c r="AG2" s="8">
        <f aca="true" t="shared" si="0" ref="AG2:AG11">SUM(B2:AF2)</f>
        <v>21</v>
      </c>
      <c r="AH2" s="8">
        <v>10</v>
      </c>
      <c r="AI2" s="8">
        <f aca="true" t="shared" si="1" ref="AI2:AI11">AH2-AG2</f>
        <v>-11</v>
      </c>
    </row>
    <row r="3" spans="1:35" ht="12.75">
      <c r="A3" s="7" t="s">
        <v>1</v>
      </c>
      <c r="B3" s="8">
        <v>7</v>
      </c>
      <c r="C3" s="8">
        <v>7</v>
      </c>
      <c r="D3" s="8">
        <v>7</v>
      </c>
      <c r="AG3" s="8">
        <f t="shared" si="0"/>
        <v>21</v>
      </c>
      <c r="AH3" s="8">
        <v>10</v>
      </c>
      <c r="AI3" s="8">
        <f t="shared" si="1"/>
        <v>-11</v>
      </c>
    </row>
    <row r="4" spans="1:35" ht="12.75">
      <c r="A4" s="7" t="s">
        <v>2</v>
      </c>
      <c r="B4" s="8">
        <v>7</v>
      </c>
      <c r="C4" s="8">
        <v>7</v>
      </c>
      <c r="D4" s="8">
        <v>7</v>
      </c>
      <c r="AG4" s="8">
        <f t="shared" si="0"/>
        <v>21</v>
      </c>
      <c r="AH4" s="8">
        <v>10</v>
      </c>
      <c r="AI4" s="8">
        <f t="shared" si="1"/>
        <v>-11</v>
      </c>
    </row>
    <row r="5" spans="1:35" ht="25.5">
      <c r="A5" s="7" t="s">
        <v>3</v>
      </c>
      <c r="B5" s="8">
        <v>7</v>
      </c>
      <c r="C5" s="8">
        <v>7</v>
      </c>
      <c r="D5" s="8">
        <v>7</v>
      </c>
      <c r="AG5" s="8">
        <f t="shared" si="0"/>
        <v>21</v>
      </c>
      <c r="AH5" s="8">
        <v>10</v>
      </c>
      <c r="AI5" s="8">
        <f t="shared" si="1"/>
        <v>-11</v>
      </c>
    </row>
    <row r="6" spans="1:35" ht="12.75">
      <c r="A6" s="7" t="s">
        <v>4</v>
      </c>
      <c r="B6" s="8">
        <v>7</v>
      </c>
      <c r="C6" s="8">
        <v>7</v>
      </c>
      <c r="D6" s="8">
        <v>7</v>
      </c>
      <c r="AG6" s="8">
        <f t="shared" si="0"/>
        <v>21</v>
      </c>
      <c r="AH6" s="8">
        <v>10</v>
      </c>
      <c r="AI6" s="8">
        <f t="shared" si="1"/>
        <v>-11</v>
      </c>
    </row>
    <row r="7" spans="1:35" ht="12.75">
      <c r="A7" s="7" t="s">
        <v>5</v>
      </c>
      <c r="B7" s="8">
        <v>7</v>
      </c>
      <c r="C7" s="8">
        <v>7</v>
      </c>
      <c r="D7" s="8">
        <v>7</v>
      </c>
      <c r="AG7" s="8">
        <f t="shared" si="0"/>
        <v>21</v>
      </c>
      <c r="AH7" s="8">
        <v>10</v>
      </c>
      <c r="AI7" s="8">
        <f t="shared" si="1"/>
        <v>-11</v>
      </c>
    </row>
    <row r="8" spans="1:35" ht="12.75">
      <c r="A8" s="7" t="s">
        <v>6</v>
      </c>
      <c r="B8" s="8">
        <v>7</v>
      </c>
      <c r="C8" s="8">
        <v>7</v>
      </c>
      <c r="D8" s="8">
        <v>7</v>
      </c>
      <c r="AG8" s="8">
        <f t="shared" si="0"/>
        <v>21</v>
      </c>
      <c r="AH8" s="8">
        <v>10</v>
      </c>
      <c r="AI8" s="8">
        <f t="shared" si="1"/>
        <v>-11</v>
      </c>
    </row>
    <row r="9" spans="1:35" ht="12.75">
      <c r="A9" s="7" t="s">
        <v>7</v>
      </c>
      <c r="B9" s="8">
        <v>7</v>
      </c>
      <c r="C9" s="8">
        <v>7</v>
      </c>
      <c r="D9" s="8">
        <v>7</v>
      </c>
      <c r="AG9" s="8">
        <f t="shared" si="0"/>
        <v>21</v>
      </c>
      <c r="AH9" s="8">
        <v>10</v>
      </c>
      <c r="AI9" s="8">
        <f t="shared" si="1"/>
        <v>-11</v>
      </c>
    </row>
    <row r="10" spans="1:35" ht="12.75">
      <c r="A10" s="7" t="s">
        <v>9</v>
      </c>
      <c r="B10" s="8">
        <v>7</v>
      </c>
      <c r="C10" s="8">
        <v>7</v>
      </c>
      <c r="D10" s="8">
        <v>7</v>
      </c>
      <c r="AG10" s="8">
        <f t="shared" si="0"/>
        <v>21</v>
      </c>
      <c r="AH10" s="8">
        <v>10</v>
      </c>
      <c r="AI10" s="8">
        <f t="shared" si="1"/>
        <v>-11</v>
      </c>
    </row>
    <row r="11" spans="1:35" ht="27.75" customHeight="1">
      <c r="A11" s="7" t="s">
        <v>10</v>
      </c>
      <c r="B11" s="8">
        <v>7</v>
      </c>
      <c r="C11" s="8">
        <v>7</v>
      </c>
      <c r="D11" s="8">
        <v>7</v>
      </c>
      <c r="AG11" s="8">
        <f t="shared" si="0"/>
        <v>21</v>
      </c>
      <c r="AH11" s="8">
        <v>10</v>
      </c>
      <c r="AI11" s="8">
        <f t="shared" si="1"/>
        <v>-11</v>
      </c>
    </row>
  </sheetData>
  <dataValidations count="1">
    <dataValidation type="list" allowBlank="1" showInputMessage="1" showErrorMessage="1" sqref="A2:A11">
      <formula1>EXPENSE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AI11"/>
  <sheetViews>
    <sheetView zoomScale="75" zoomScaleNormal="75" workbookViewId="0" topLeftCell="A1">
      <pane xSplit="2" ySplit="1" topLeftCell="Y2" activePane="bottomRight" state="frozen"/>
      <selection pane="topLeft" activeCell="A1" sqref="A1"/>
      <selection pane="topRight" activeCell="C1" sqref="C1"/>
      <selection pane="bottomLeft" activeCell="A25" sqref="A25"/>
      <selection pane="bottomRight" activeCell="AR15" sqref="AR15"/>
    </sheetView>
  </sheetViews>
  <sheetFormatPr defaultColWidth="9.140625" defaultRowHeight="12.75"/>
  <cols>
    <col min="1" max="1" width="26.7109375" style="7" bestFit="1" customWidth="1"/>
    <col min="2" max="32" width="9.140625" style="8" customWidth="1"/>
    <col min="33" max="33" width="14.7109375" style="8" bestFit="1" customWidth="1"/>
    <col min="34" max="34" width="14.140625" style="8" customWidth="1"/>
    <col min="35" max="35" width="9.7109375" style="8" bestFit="1" customWidth="1"/>
    <col min="36" max="16384" width="9.140625" style="8" customWidth="1"/>
  </cols>
  <sheetData>
    <row r="1" spans="2:35" s="5" customFormat="1" ht="25.5">
      <c r="B1" s="6">
        <v>41122</v>
      </c>
      <c r="C1" s="6">
        <v>41123</v>
      </c>
      <c r="D1" s="6">
        <v>41124</v>
      </c>
      <c r="E1" s="6">
        <v>41125</v>
      </c>
      <c r="F1" s="6">
        <v>41126</v>
      </c>
      <c r="G1" s="6">
        <v>41127</v>
      </c>
      <c r="H1" s="6">
        <v>41128</v>
      </c>
      <c r="I1" s="6">
        <v>41129</v>
      </c>
      <c r="J1" s="6">
        <v>41130</v>
      </c>
      <c r="K1" s="6">
        <v>41131</v>
      </c>
      <c r="L1" s="6">
        <v>41132</v>
      </c>
      <c r="M1" s="6">
        <v>41133</v>
      </c>
      <c r="N1" s="6">
        <v>41134</v>
      </c>
      <c r="O1" s="6">
        <v>41135</v>
      </c>
      <c r="P1" s="6">
        <v>41136</v>
      </c>
      <c r="Q1" s="6">
        <v>41137</v>
      </c>
      <c r="R1" s="6">
        <v>41138</v>
      </c>
      <c r="S1" s="6">
        <v>41139</v>
      </c>
      <c r="T1" s="6">
        <v>41140</v>
      </c>
      <c r="U1" s="6">
        <v>41141</v>
      </c>
      <c r="V1" s="6">
        <v>41142</v>
      </c>
      <c r="W1" s="6">
        <v>41143</v>
      </c>
      <c r="X1" s="6">
        <v>41144</v>
      </c>
      <c r="Y1" s="6">
        <v>41145</v>
      </c>
      <c r="Z1" s="6">
        <v>41146</v>
      </c>
      <c r="AA1" s="6">
        <v>41147</v>
      </c>
      <c r="AB1" s="6">
        <v>41148</v>
      </c>
      <c r="AC1" s="6">
        <v>41149</v>
      </c>
      <c r="AD1" s="6">
        <v>41150</v>
      </c>
      <c r="AE1" s="6">
        <v>41151</v>
      </c>
      <c r="AF1" s="6">
        <v>41152</v>
      </c>
      <c r="AG1" s="5" t="s">
        <v>28</v>
      </c>
      <c r="AH1" s="5" t="s">
        <v>27</v>
      </c>
      <c r="AI1" s="5" t="s">
        <v>29</v>
      </c>
    </row>
    <row r="2" spans="1:35" ht="12.75">
      <c r="A2" s="7" t="s">
        <v>0</v>
      </c>
      <c r="B2" s="8">
        <v>8</v>
      </c>
      <c r="C2" s="8">
        <v>8</v>
      </c>
      <c r="D2" s="8">
        <v>8</v>
      </c>
      <c r="AG2" s="8">
        <f aca="true" t="shared" si="0" ref="AG2:AG11">SUM(B2:AF2)</f>
        <v>24</v>
      </c>
      <c r="AH2" s="8">
        <v>10</v>
      </c>
      <c r="AI2" s="8">
        <f aca="true" t="shared" si="1" ref="AI2:AI11">AH2-AG2</f>
        <v>-14</v>
      </c>
    </row>
    <row r="3" spans="1:35" ht="12.75">
      <c r="A3" s="7" t="s">
        <v>1</v>
      </c>
      <c r="B3" s="8">
        <v>8</v>
      </c>
      <c r="C3" s="8">
        <v>8</v>
      </c>
      <c r="D3" s="8">
        <v>8</v>
      </c>
      <c r="AG3" s="8">
        <f t="shared" si="0"/>
        <v>24</v>
      </c>
      <c r="AH3" s="8">
        <v>10</v>
      </c>
      <c r="AI3" s="8">
        <f t="shared" si="1"/>
        <v>-14</v>
      </c>
    </row>
    <row r="4" spans="1:35" ht="12.75">
      <c r="A4" s="7" t="s">
        <v>2</v>
      </c>
      <c r="B4" s="8">
        <v>8</v>
      </c>
      <c r="C4" s="8">
        <v>8</v>
      </c>
      <c r="D4" s="8">
        <v>8</v>
      </c>
      <c r="AG4" s="8">
        <f t="shared" si="0"/>
        <v>24</v>
      </c>
      <c r="AH4" s="8">
        <v>10</v>
      </c>
      <c r="AI4" s="8">
        <f t="shared" si="1"/>
        <v>-14</v>
      </c>
    </row>
    <row r="5" spans="1:35" ht="25.5">
      <c r="A5" s="7" t="s">
        <v>3</v>
      </c>
      <c r="B5" s="8">
        <v>8</v>
      </c>
      <c r="C5" s="8">
        <v>8</v>
      </c>
      <c r="D5" s="8">
        <v>8</v>
      </c>
      <c r="AG5" s="8">
        <f t="shared" si="0"/>
        <v>24</v>
      </c>
      <c r="AH5" s="8">
        <v>10</v>
      </c>
      <c r="AI5" s="8">
        <f t="shared" si="1"/>
        <v>-14</v>
      </c>
    </row>
    <row r="6" spans="1:35" ht="12.75">
      <c r="A6" s="7" t="s">
        <v>4</v>
      </c>
      <c r="B6" s="8">
        <v>8</v>
      </c>
      <c r="C6" s="8">
        <v>8</v>
      </c>
      <c r="D6" s="8">
        <v>8</v>
      </c>
      <c r="AG6" s="8">
        <f t="shared" si="0"/>
        <v>24</v>
      </c>
      <c r="AH6" s="8">
        <v>10</v>
      </c>
      <c r="AI6" s="8">
        <f t="shared" si="1"/>
        <v>-14</v>
      </c>
    </row>
    <row r="7" spans="1:35" ht="12.75">
      <c r="A7" s="7" t="s">
        <v>5</v>
      </c>
      <c r="B7" s="8">
        <v>8</v>
      </c>
      <c r="C7" s="8">
        <v>8</v>
      </c>
      <c r="D7" s="8">
        <v>8</v>
      </c>
      <c r="AG7" s="8">
        <f t="shared" si="0"/>
        <v>24</v>
      </c>
      <c r="AH7" s="8">
        <v>10</v>
      </c>
      <c r="AI7" s="8">
        <f t="shared" si="1"/>
        <v>-14</v>
      </c>
    </row>
    <row r="8" spans="1:35" ht="12.75">
      <c r="A8" s="7" t="s">
        <v>6</v>
      </c>
      <c r="B8" s="8">
        <v>8</v>
      </c>
      <c r="C8" s="8">
        <v>8</v>
      </c>
      <c r="D8" s="8">
        <v>8</v>
      </c>
      <c r="AG8" s="8">
        <f t="shared" si="0"/>
        <v>24</v>
      </c>
      <c r="AH8" s="8">
        <v>10</v>
      </c>
      <c r="AI8" s="8">
        <f t="shared" si="1"/>
        <v>-14</v>
      </c>
    </row>
    <row r="9" spans="1:35" ht="12.75">
      <c r="A9" s="7" t="s">
        <v>7</v>
      </c>
      <c r="B9" s="8">
        <v>8</v>
      </c>
      <c r="C9" s="8">
        <v>8</v>
      </c>
      <c r="D9" s="8">
        <v>8</v>
      </c>
      <c r="AG9" s="8">
        <f t="shared" si="0"/>
        <v>24</v>
      </c>
      <c r="AH9" s="8">
        <v>10</v>
      </c>
      <c r="AI9" s="8">
        <f t="shared" si="1"/>
        <v>-14</v>
      </c>
    </row>
    <row r="10" spans="1:35" ht="12.75">
      <c r="A10" s="7" t="s">
        <v>9</v>
      </c>
      <c r="B10" s="8">
        <v>8</v>
      </c>
      <c r="C10" s="8">
        <v>8</v>
      </c>
      <c r="D10" s="8">
        <v>8</v>
      </c>
      <c r="AG10" s="8">
        <f t="shared" si="0"/>
        <v>24</v>
      </c>
      <c r="AH10" s="8">
        <v>10</v>
      </c>
      <c r="AI10" s="8">
        <f t="shared" si="1"/>
        <v>-14</v>
      </c>
    </row>
    <row r="11" spans="1:35" ht="30.75" customHeight="1">
      <c r="A11" s="7" t="s">
        <v>10</v>
      </c>
      <c r="B11" s="8">
        <v>8</v>
      </c>
      <c r="C11" s="8">
        <v>8</v>
      </c>
      <c r="D11" s="8">
        <v>8</v>
      </c>
      <c r="AG11" s="8">
        <f t="shared" si="0"/>
        <v>24</v>
      </c>
      <c r="AH11" s="8">
        <v>10</v>
      </c>
      <c r="AI11" s="8">
        <f t="shared" si="1"/>
        <v>-14</v>
      </c>
    </row>
  </sheetData>
  <dataValidations count="1">
    <dataValidation type="list" allowBlank="1" showInputMessage="1" showErrorMessage="1" sqref="A2:A11">
      <formula1>EXPENSE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Vikash</cp:lastModifiedBy>
  <dcterms:created xsi:type="dcterms:W3CDTF">2012-06-11T13:15:48Z</dcterms:created>
  <dcterms:modified xsi:type="dcterms:W3CDTF">2012-06-15T05:03:51Z</dcterms:modified>
  <cp:category/>
  <cp:version/>
  <cp:contentType/>
  <cp:contentStatus/>
</cp:coreProperties>
</file>