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0610" windowHeight="9915" activeTab="1"/>
  </bookViews>
  <sheets>
    <sheet name="Bonus" sheetId="1" r:id="rId1"/>
    <sheet name="CTC Structure" sheetId="2" r:id="rId2"/>
  </sheets>
  <definedNames/>
  <calcPr fullCalcOnLoad="1"/>
</workbook>
</file>

<file path=xl/sharedStrings.xml><?xml version="1.0" encoding="utf-8"?>
<sst xmlns="http://schemas.openxmlformats.org/spreadsheetml/2006/main" count="87" uniqueCount="53">
  <si>
    <t>SALARY STRUCTURE</t>
  </si>
  <si>
    <t>:</t>
  </si>
  <si>
    <t>BREAK UP OF THE SALARY</t>
  </si>
  <si>
    <t>Break upto Gross of 71K - Above</t>
  </si>
  <si>
    <t>Salary Sheet</t>
  </si>
  <si>
    <t xml:space="preserve">Basic </t>
  </si>
  <si>
    <t>HRA @ 50% of basic</t>
  </si>
  <si>
    <t>Conveyance</t>
  </si>
  <si>
    <t>E.A</t>
  </si>
  <si>
    <t>Helper Allowance</t>
  </si>
  <si>
    <t>Others</t>
  </si>
  <si>
    <t>A</t>
  </si>
  <si>
    <t>Gross</t>
  </si>
  <si>
    <t>Reimbursements</t>
  </si>
  <si>
    <t>Medical</t>
  </si>
  <si>
    <t>LTA</t>
  </si>
  <si>
    <t>B</t>
  </si>
  <si>
    <t>C = A+B</t>
  </si>
  <si>
    <t>Monthly Gross</t>
  </si>
  <si>
    <t>Leave Salary</t>
  </si>
  <si>
    <t>Liabilities</t>
  </si>
  <si>
    <t>P.F.</t>
  </si>
  <si>
    <t>E.S.I.</t>
  </si>
  <si>
    <t>Gratuity</t>
  </si>
  <si>
    <t>Bonus</t>
  </si>
  <si>
    <t>Car Fuel/Driver</t>
  </si>
  <si>
    <t>Ex-Gratia</t>
  </si>
  <si>
    <t>D</t>
  </si>
  <si>
    <t>Choice Pay</t>
  </si>
  <si>
    <t>Sodexho Coupons</t>
  </si>
  <si>
    <t>Driver Allowance</t>
  </si>
  <si>
    <t>Petrol Reimburse</t>
  </si>
  <si>
    <t xml:space="preserve">E  </t>
  </si>
  <si>
    <t>Choice Salary</t>
  </si>
  <si>
    <t>F = C+D+ E</t>
  </si>
  <si>
    <t>CTC</t>
  </si>
  <si>
    <t>Deductions</t>
  </si>
  <si>
    <t>PT</t>
  </si>
  <si>
    <t>Income Tax</t>
  </si>
  <si>
    <t>F</t>
  </si>
  <si>
    <t>G = C-F</t>
  </si>
  <si>
    <t>NET TAKE</t>
  </si>
  <si>
    <t>ANNUAL CTC</t>
  </si>
  <si>
    <t>Emp Code</t>
  </si>
  <si>
    <t>Basic</t>
  </si>
  <si>
    <t>Duration</t>
  </si>
  <si>
    <t>Months Duration</t>
  </si>
  <si>
    <t>Apr09-Oct-09</t>
  </si>
  <si>
    <t>Nov'09 -apr10</t>
  </si>
  <si>
    <t>Total</t>
  </si>
  <si>
    <t>Rate % (8.33)</t>
  </si>
  <si>
    <t>Enter The gross here</t>
  </si>
  <si>
    <t>ç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</si>
</sst>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Rs.&quot;* #,##0.00_);_(&quot;Rs.&quot;* \(#,##0.00\);_(&quot;Rs.&quot;* &quot;-&quot;??_);_(@_)"/>
    <numFmt numFmtId="165" formatCode="_(&quot;Rs.&quot;* #,##0_);_(&quot;Rs.&quot;* \(#,##0\);_(&quot;Rs.&quot;* &quot;-&quot;??_);_(@_)"/>
    <numFmt numFmtId="166" formatCode="_(* #,##0.0_);_(* \(#,##0.0\);_(* &quot;-&quot;?_);_(@_)"/>
    <numFmt numFmtId="167" formatCode="_(* #,##0_);_(* \(#,##0\);_(* &quot;-&quot;?_);_(@_)"/>
    <numFmt numFmtId="168" formatCode="_(* #,##0_);_(* \(#,##0\);_(* &quot;-&quot;??_);_(@_)"/>
    <numFmt numFmtId="169" formatCode="_(* #,##0.0000_);_(* \(#,##0.0000\);_(* &quot;-&quot;????_);_(@_)"/>
  </numFmts>
  <fonts count="32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8"/>
      <name val="Arial"/>
      <family val="2"/>
    </font>
    <font>
      <b/>
      <i/>
      <u val="single"/>
      <sz val="10"/>
      <name val="Verdana"/>
      <family val="2"/>
    </font>
    <font>
      <b/>
      <sz val="10"/>
      <name val="Verdana"/>
      <family val="2"/>
    </font>
    <font>
      <b/>
      <sz val="10"/>
      <color indexed="10"/>
      <name val="Verdana"/>
      <family val="2"/>
    </font>
    <font>
      <b/>
      <sz val="10"/>
      <color indexed="60"/>
      <name val="Verdana"/>
      <family val="2"/>
    </font>
    <font>
      <b/>
      <sz val="10"/>
      <color indexed="12"/>
      <name val="Verdana"/>
      <family val="2"/>
    </font>
    <font>
      <sz val="10"/>
      <color indexed="12"/>
      <name val="Verdana"/>
      <family val="2"/>
    </font>
    <font>
      <b/>
      <i/>
      <sz val="10"/>
      <name val="Verdana"/>
      <family val="2"/>
    </font>
    <font>
      <b/>
      <sz val="10"/>
      <color indexed="62"/>
      <name val="Verdana"/>
      <family val="2"/>
    </font>
    <font>
      <sz val="10"/>
      <color indexed="62"/>
      <name val="Verdana"/>
      <family val="2"/>
    </font>
    <font>
      <sz val="10"/>
      <name val="Wingdings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>
        <color indexed="63"/>
      </bottom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3" borderId="7" applyNumberFormat="0" applyFont="0" applyAlignment="0" applyProtection="0"/>
    <xf numFmtId="0" fontId="10" fillId="20" borderId="8" applyNumberFormat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18" fillId="0" borderId="0" xfId="0" applyFont="1" applyAlignment="1">
      <alignment/>
    </xf>
    <xf numFmtId="168" fontId="18" fillId="0" borderId="0" xfId="0" applyNumberFormat="1" applyFont="1" applyAlignment="1">
      <alignment/>
    </xf>
    <xf numFmtId="0" fontId="19" fillId="4" borderId="10" xfId="0" applyFont="1" applyFill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/>
    </xf>
    <xf numFmtId="168" fontId="20" fillId="0" borderId="10" xfId="42" applyNumberFormat="1" applyFont="1" applyBorder="1" applyAlignment="1">
      <alignment horizontal="left" vertical="center"/>
    </xf>
    <xf numFmtId="0" fontId="20" fillId="0" borderId="11" xfId="0" applyFont="1" applyBorder="1" applyAlignment="1">
      <alignment horizontal="left" vertical="center"/>
    </xf>
    <xf numFmtId="0" fontId="20" fillId="0" borderId="12" xfId="0" applyFont="1" applyBorder="1" applyAlignment="1">
      <alignment horizontal="left" vertical="center"/>
    </xf>
    <xf numFmtId="168" fontId="20" fillId="0" borderId="12" xfId="42" applyNumberFormat="1" applyFont="1" applyBorder="1" applyAlignment="1">
      <alignment horizontal="left" vertical="center"/>
    </xf>
    <xf numFmtId="0" fontId="19" fillId="0" borderId="13" xfId="0" applyFont="1" applyBorder="1" applyAlignment="1">
      <alignment horizontal="left" vertical="center"/>
    </xf>
    <xf numFmtId="168" fontId="19" fillId="0" borderId="14" xfId="0" applyNumberFormat="1" applyFont="1" applyBorder="1" applyAlignment="1">
      <alignment horizontal="left"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8" fillId="0" borderId="15" xfId="0" applyFont="1" applyBorder="1" applyAlignment="1">
      <alignment vertical="center"/>
    </xf>
    <xf numFmtId="0" fontId="18" fillId="0" borderId="15" xfId="0" applyFont="1" applyBorder="1" applyAlignment="1">
      <alignment horizontal="center" vertical="center"/>
    </xf>
    <xf numFmtId="165" fontId="18" fillId="0" borderId="16" xfId="45" applyNumberFormat="1" applyFont="1" applyBorder="1" applyAlignment="1">
      <alignment horizontal="left" vertical="center"/>
    </xf>
    <xf numFmtId="0" fontId="18" fillId="0" borderId="17" xfId="0" applyFont="1" applyBorder="1" applyAlignment="1">
      <alignment vertical="center"/>
    </xf>
    <xf numFmtId="0" fontId="18" fillId="0" borderId="17" xfId="0" applyFont="1" applyBorder="1" applyAlignment="1">
      <alignment horizontal="center" vertical="center"/>
    </xf>
    <xf numFmtId="165" fontId="18" fillId="0" borderId="18" xfId="45" applyNumberFormat="1" applyFont="1" applyBorder="1" applyAlignment="1">
      <alignment horizontal="left" vertical="center"/>
    </xf>
    <xf numFmtId="0" fontId="18" fillId="0" borderId="19" xfId="0" applyFont="1" applyBorder="1" applyAlignment="1">
      <alignment vertical="center"/>
    </xf>
    <xf numFmtId="165" fontId="18" fillId="0" borderId="20" xfId="45" applyNumberFormat="1" applyFont="1" applyBorder="1" applyAlignment="1">
      <alignment horizontal="left" vertical="center"/>
    </xf>
    <xf numFmtId="0" fontId="18" fillId="0" borderId="19" xfId="0" applyFont="1" applyBorder="1" applyAlignment="1">
      <alignment horizontal="center" vertical="center"/>
    </xf>
    <xf numFmtId="165" fontId="18" fillId="0" borderId="20" xfId="45" applyNumberFormat="1" applyFont="1" applyBorder="1" applyAlignment="1">
      <alignment horizontal="right" vertical="center"/>
    </xf>
    <xf numFmtId="0" fontId="23" fillId="0" borderId="21" xfId="0" applyFont="1" applyBorder="1" applyAlignment="1">
      <alignment vertical="center"/>
    </xf>
    <xf numFmtId="0" fontId="18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vertical="center"/>
    </xf>
    <xf numFmtId="0" fontId="18" fillId="0" borderId="23" xfId="0" applyFont="1" applyBorder="1" applyAlignment="1">
      <alignment horizontal="center" vertical="center"/>
    </xf>
    <xf numFmtId="165" fontId="18" fillId="0" borderId="24" xfId="45" applyNumberFormat="1" applyFont="1" applyBorder="1" applyAlignment="1">
      <alignment horizontal="left" vertical="center"/>
    </xf>
    <xf numFmtId="165" fontId="18" fillId="0" borderId="20" xfId="45" applyNumberFormat="1" applyFont="1" applyBorder="1" applyAlignment="1" quotePrefix="1">
      <alignment horizontal="left" vertical="center"/>
    </xf>
    <xf numFmtId="165" fontId="23" fillId="0" borderId="25" xfId="45" applyNumberFormat="1" applyFont="1" applyBorder="1" applyAlignment="1" quotePrefix="1">
      <alignment horizontal="left" vertical="center"/>
    </xf>
    <xf numFmtId="165" fontId="18" fillId="0" borderId="24" xfId="45" applyNumberFormat="1" applyFont="1" applyBorder="1" applyAlignment="1" quotePrefix="1">
      <alignment horizontal="left" vertical="center"/>
    </xf>
    <xf numFmtId="0" fontId="23" fillId="0" borderId="26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/>
    </xf>
    <xf numFmtId="0" fontId="23" fillId="24" borderId="26" xfId="0" applyFont="1" applyFill="1" applyBorder="1" applyAlignment="1">
      <alignment horizontal="center" vertical="center"/>
    </xf>
    <xf numFmtId="0" fontId="23" fillId="24" borderId="21" xfId="0" applyFont="1" applyFill="1" applyBorder="1" applyAlignment="1">
      <alignment vertical="center"/>
    </xf>
    <xf numFmtId="0" fontId="23" fillId="24" borderId="21" xfId="0" applyFont="1" applyFill="1" applyBorder="1" applyAlignment="1">
      <alignment horizontal="center" vertical="center"/>
    </xf>
    <xf numFmtId="165" fontId="23" fillId="24" borderId="25" xfId="45" applyNumberFormat="1" applyFont="1" applyFill="1" applyBorder="1" applyAlignment="1">
      <alignment horizontal="left" vertical="center"/>
    </xf>
    <xf numFmtId="164" fontId="23" fillId="24" borderId="27" xfId="45" applyFont="1" applyFill="1" applyBorder="1" applyAlignment="1">
      <alignment horizontal="center" vertical="center" wrapText="1"/>
    </xf>
    <xf numFmtId="0" fontId="26" fillId="7" borderId="26" xfId="0" applyFont="1" applyFill="1" applyBorder="1" applyAlignment="1">
      <alignment horizontal="center" vertical="center"/>
    </xf>
    <xf numFmtId="0" fontId="26" fillId="7" borderId="21" xfId="0" applyFont="1" applyFill="1" applyBorder="1" applyAlignment="1">
      <alignment vertical="center"/>
    </xf>
    <xf numFmtId="0" fontId="26" fillId="7" borderId="21" xfId="0" applyFont="1" applyFill="1" applyBorder="1" applyAlignment="1">
      <alignment horizontal="center" vertical="center"/>
    </xf>
    <xf numFmtId="165" fontId="26" fillId="7" borderId="25" xfId="45" applyNumberFormat="1" applyFont="1" applyFill="1" applyBorder="1" applyAlignment="1">
      <alignment horizontal="left" vertical="center"/>
    </xf>
    <xf numFmtId="0" fontId="26" fillId="5" borderId="26" xfId="0" applyFont="1" applyFill="1" applyBorder="1" applyAlignment="1">
      <alignment horizontal="center" vertical="center"/>
    </xf>
    <xf numFmtId="0" fontId="26" fillId="5" borderId="21" xfId="0" applyFont="1" applyFill="1" applyBorder="1" applyAlignment="1">
      <alignment vertical="center"/>
    </xf>
    <xf numFmtId="0" fontId="26" fillId="5" borderId="21" xfId="0" applyFont="1" applyFill="1" applyBorder="1" applyAlignment="1">
      <alignment horizontal="center" vertical="center"/>
    </xf>
    <xf numFmtId="165" fontId="26" fillId="5" borderId="25" xfId="45" applyNumberFormat="1" applyFont="1" applyFill="1" applyBorder="1" applyAlignment="1" quotePrefix="1">
      <alignment horizontal="left" vertical="center"/>
    </xf>
    <xf numFmtId="43" fontId="18" fillId="0" borderId="0" xfId="0" applyNumberFormat="1" applyFont="1" applyAlignment="1">
      <alignment/>
    </xf>
    <xf numFmtId="0" fontId="27" fillId="0" borderId="0" xfId="0" applyFont="1" applyBorder="1" applyAlignment="1">
      <alignment vertical="center"/>
    </xf>
    <xf numFmtId="165" fontId="18" fillId="0" borderId="0" xfId="0" applyNumberFormat="1" applyFont="1" applyAlignment="1">
      <alignment/>
    </xf>
    <xf numFmtId="0" fontId="18" fillId="0" borderId="0" xfId="0" applyFont="1" applyBorder="1" applyAlignment="1">
      <alignment vertical="center" wrapText="1"/>
    </xf>
    <xf numFmtId="0" fontId="23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165" fontId="18" fillId="0" borderId="0" xfId="0" applyNumberFormat="1" applyFont="1" applyBorder="1" applyAlignment="1">
      <alignment vertical="center"/>
    </xf>
    <xf numFmtId="166" fontId="18" fillId="0" borderId="0" xfId="0" applyNumberFormat="1" applyFont="1" applyBorder="1" applyAlignment="1">
      <alignment vertical="center"/>
    </xf>
    <xf numFmtId="9" fontId="18" fillId="0" borderId="0" xfId="0" applyNumberFormat="1" applyFont="1" applyBorder="1" applyAlignment="1">
      <alignment vertical="center"/>
    </xf>
    <xf numFmtId="0" fontId="26" fillId="7" borderId="21" xfId="0" applyFont="1" applyFill="1" applyBorder="1" applyAlignment="1">
      <alignment horizontal="left" vertical="center"/>
    </xf>
    <xf numFmtId="166" fontId="24" fillId="0" borderId="0" xfId="0" applyNumberFormat="1" applyFont="1" applyBorder="1" applyAlignment="1">
      <alignment vertical="center"/>
    </xf>
    <xf numFmtId="43" fontId="23" fillId="0" borderId="0" xfId="0" applyNumberFormat="1" applyFont="1" applyBorder="1" applyAlignment="1">
      <alignment vertical="center"/>
    </xf>
    <xf numFmtId="0" fontId="23" fillId="7" borderId="26" xfId="0" applyFont="1" applyFill="1" applyBorder="1" applyAlignment="1">
      <alignment horizontal="center" vertical="center"/>
    </xf>
    <xf numFmtId="0" fontId="23" fillId="7" borderId="21" xfId="0" applyFont="1" applyFill="1" applyBorder="1" applyAlignment="1">
      <alignment vertical="center"/>
    </xf>
    <xf numFmtId="0" fontId="23" fillId="7" borderId="21" xfId="0" applyFont="1" applyFill="1" applyBorder="1" applyAlignment="1">
      <alignment horizontal="center" vertical="center"/>
    </xf>
    <xf numFmtId="165" fontId="23" fillId="7" borderId="25" xfId="45" applyNumberFormat="1" applyFont="1" applyFill="1" applyBorder="1" applyAlignment="1" quotePrefix="1">
      <alignment horizontal="left" vertical="center"/>
    </xf>
    <xf numFmtId="0" fontId="23" fillId="7" borderId="28" xfId="0" applyFont="1" applyFill="1" applyBorder="1" applyAlignment="1">
      <alignment horizontal="center" vertical="center"/>
    </xf>
    <xf numFmtId="0" fontId="28" fillId="7" borderId="29" xfId="0" applyFont="1" applyFill="1" applyBorder="1" applyAlignment="1">
      <alignment horizontal="left" vertical="center"/>
    </xf>
    <xf numFmtId="0" fontId="23" fillId="7" borderId="29" xfId="0" applyFont="1" applyFill="1" applyBorder="1" applyAlignment="1">
      <alignment horizontal="center" vertical="center"/>
    </xf>
    <xf numFmtId="165" fontId="23" fillId="7" borderId="30" xfId="45" applyNumberFormat="1" applyFont="1" applyFill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9" fillId="0" borderId="13" xfId="0" applyFont="1" applyBorder="1" applyAlignment="1">
      <alignment vertical="center"/>
    </xf>
    <xf numFmtId="0" fontId="30" fillId="0" borderId="31" xfId="0" applyFont="1" applyBorder="1" applyAlignment="1">
      <alignment vertical="center"/>
    </xf>
    <xf numFmtId="0" fontId="30" fillId="0" borderId="31" xfId="0" applyFont="1" applyBorder="1" applyAlignment="1">
      <alignment horizontal="center" vertical="center"/>
    </xf>
    <xf numFmtId="165" fontId="29" fillId="0" borderId="14" xfId="0" applyNumberFormat="1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31" fillId="22" borderId="10" xfId="0" applyFont="1" applyFill="1" applyBorder="1" applyAlignment="1">
      <alignment/>
    </xf>
    <xf numFmtId="0" fontId="24" fillId="22" borderId="10" xfId="0" applyFont="1" applyFill="1" applyBorder="1" applyAlignment="1">
      <alignment vertical="center"/>
    </xf>
    <xf numFmtId="0" fontId="18" fillId="0" borderId="32" xfId="0" applyFont="1" applyBorder="1" applyAlignment="1">
      <alignment horizontal="center" vertical="center" textRotation="90" shrinkToFit="1"/>
    </xf>
    <xf numFmtId="0" fontId="18" fillId="0" borderId="33" xfId="0" applyFont="1" applyBorder="1" applyAlignment="1">
      <alignment horizontal="center" vertical="center" textRotation="90" shrinkToFit="1"/>
    </xf>
    <xf numFmtId="0" fontId="18" fillId="0" borderId="34" xfId="0" applyFont="1" applyBorder="1" applyAlignment="1">
      <alignment horizontal="center" vertical="center" textRotation="90" shrinkToFit="1"/>
    </xf>
    <xf numFmtId="0" fontId="18" fillId="0" borderId="35" xfId="0" applyFont="1" applyBorder="1" applyAlignment="1">
      <alignment horizontal="center" vertical="center" textRotation="90" wrapText="1"/>
    </xf>
    <xf numFmtId="0" fontId="18" fillId="0" borderId="22" xfId="0" applyFont="1" applyBorder="1" applyAlignment="1">
      <alignment horizontal="center" vertical="center" textRotation="90" wrapText="1"/>
    </xf>
    <xf numFmtId="164" fontId="23" fillId="24" borderId="11" xfId="45" applyFont="1" applyFill="1" applyBorder="1" applyAlignment="1">
      <alignment horizontal="center" vertical="center" wrapText="1"/>
    </xf>
    <xf numFmtId="164" fontId="23" fillId="24" borderId="27" xfId="45" applyFont="1" applyFill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textRotation="90"/>
    </xf>
    <xf numFmtId="0" fontId="18" fillId="0" borderId="33" xfId="0" applyFont="1" applyBorder="1" applyAlignment="1">
      <alignment horizontal="center" vertical="center" textRotation="90"/>
    </xf>
    <xf numFmtId="0" fontId="18" fillId="0" borderId="34" xfId="0" applyFont="1" applyBorder="1" applyAlignment="1">
      <alignment horizontal="center" vertical="center" textRotation="90"/>
    </xf>
    <xf numFmtId="0" fontId="18" fillId="0" borderId="35" xfId="0" applyFont="1" applyBorder="1" applyAlignment="1">
      <alignment horizontal="center" vertical="center" textRotation="90" wrapText="1" shrinkToFit="1"/>
    </xf>
    <xf numFmtId="0" fontId="18" fillId="0" borderId="22" xfId="0" applyFont="1" applyBorder="1" applyAlignment="1">
      <alignment horizontal="center" vertical="center" textRotation="90" wrapText="1" shrinkToFit="1"/>
    </xf>
    <xf numFmtId="164" fontId="22" fillId="0" borderId="0" xfId="45" applyFont="1" applyBorder="1" applyAlignment="1">
      <alignment horizontal="center" vertical="center"/>
    </xf>
    <xf numFmtId="0" fontId="18" fillId="0" borderId="15" xfId="45" applyNumberFormat="1" applyFont="1" applyBorder="1" applyAlignment="1">
      <alignment horizontal="left" vertical="center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Currency 3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2 10" xfId="59"/>
    <cellStyle name="Normal 2 11" xfId="60"/>
    <cellStyle name="Normal 2 12" xfId="61"/>
    <cellStyle name="Normal 2 2" xfId="62"/>
    <cellStyle name="Normal 2 3" xfId="63"/>
    <cellStyle name="Normal 2 4" xfId="64"/>
    <cellStyle name="Normal 2 5" xfId="65"/>
    <cellStyle name="Normal 2 6" xfId="66"/>
    <cellStyle name="Normal 2 7" xfId="67"/>
    <cellStyle name="Normal 2 8" xfId="68"/>
    <cellStyle name="Normal 2 9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G8"/>
  <sheetViews>
    <sheetView workbookViewId="0" topLeftCell="A1">
      <selection activeCell="E3" sqref="E3"/>
    </sheetView>
  </sheetViews>
  <sheetFormatPr defaultColWidth="9.140625" defaultRowHeight="12.75"/>
  <cols>
    <col min="2" max="2" width="10.140625" style="0" bestFit="1" customWidth="1"/>
    <col min="3" max="3" width="5.8515625" style="0" bestFit="1" customWidth="1"/>
    <col min="4" max="4" width="14.8515625" style="0" bestFit="1" customWidth="1"/>
    <col min="5" max="5" width="9.00390625" style="0" bestFit="1" customWidth="1"/>
    <col min="6" max="6" width="8.7109375" style="0" bestFit="1" customWidth="1"/>
  </cols>
  <sheetData>
    <row r="2" spans="2:7" ht="24.75" customHeight="1">
      <c r="B2" s="3" t="s">
        <v>43</v>
      </c>
      <c r="C2" s="3" t="s">
        <v>44</v>
      </c>
      <c r="D2" s="3" t="s">
        <v>45</v>
      </c>
      <c r="E2" s="3" t="s">
        <v>46</v>
      </c>
      <c r="F2" s="3" t="s">
        <v>50</v>
      </c>
      <c r="G2" s="1"/>
    </row>
    <row r="3" spans="2:7" ht="12.75">
      <c r="B3" s="4">
        <v>159573</v>
      </c>
      <c r="C3" s="4">
        <v>7500</v>
      </c>
      <c r="D3" s="4" t="s">
        <v>47</v>
      </c>
      <c r="E3" s="4">
        <v>7</v>
      </c>
      <c r="F3" s="5">
        <f>C3*8.33%*E3</f>
        <v>4373.25</v>
      </c>
      <c r="G3" s="1"/>
    </row>
    <row r="4" spans="2:7" ht="13.5" thickBot="1">
      <c r="B4" s="4"/>
      <c r="C4" s="4">
        <v>9272</v>
      </c>
      <c r="D4" s="4" t="s">
        <v>48</v>
      </c>
      <c r="E4" s="7">
        <v>5</v>
      </c>
      <c r="F4" s="8">
        <f>C4*8.33%*E4</f>
        <v>3861.7880000000005</v>
      </c>
      <c r="G4" s="1"/>
    </row>
    <row r="5" spans="2:7" ht="13.5" thickBot="1">
      <c r="B5" s="4"/>
      <c r="C5" s="4"/>
      <c r="D5" s="6"/>
      <c r="E5" s="9" t="s">
        <v>49</v>
      </c>
      <c r="F5" s="10">
        <f>SUM(F3:F4)</f>
        <v>8235.038</v>
      </c>
      <c r="G5" s="1"/>
    </row>
    <row r="6" spans="2:7" ht="12.75">
      <c r="B6" s="1"/>
      <c r="C6" s="1"/>
      <c r="D6" s="1"/>
      <c r="E6" s="1"/>
      <c r="F6" s="2"/>
      <c r="G6" s="1"/>
    </row>
    <row r="7" spans="2:7" ht="12.75">
      <c r="B7" s="1"/>
      <c r="C7" s="1"/>
      <c r="D7" s="1"/>
      <c r="E7" s="1"/>
      <c r="F7" s="2"/>
      <c r="G7" s="1"/>
    </row>
    <row r="8" spans="2:7" ht="12.75">
      <c r="B8" s="1"/>
      <c r="C8" s="1"/>
      <c r="D8" s="1"/>
      <c r="E8" s="1"/>
      <c r="F8" s="1"/>
      <c r="G8" s="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1">
      <selection activeCell="D2" sqref="D2"/>
    </sheetView>
  </sheetViews>
  <sheetFormatPr defaultColWidth="9.140625" defaultRowHeight="12.75"/>
  <cols>
    <col min="1" max="1" width="29.7109375" style="1" bestFit="1" customWidth="1"/>
    <col min="2" max="2" width="20.57421875" style="1" customWidth="1"/>
    <col min="3" max="3" width="2.00390625" style="1" customWidth="1"/>
    <col min="4" max="4" width="20.57421875" style="1" customWidth="1"/>
    <col min="5" max="5" width="3.8515625" style="1" bestFit="1" customWidth="1"/>
    <col min="6" max="8" width="12.7109375" style="1" customWidth="1"/>
    <col min="9" max="16384" width="9.140625" style="1" customWidth="1"/>
  </cols>
  <sheetData>
    <row r="1" spans="1:8" ht="12.75">
      <c r="A1" s="86" t="s">
        <v>0</v>
      </c>
      <c r="B1" s="86"/>
      <c r="C1" s="86"/>
      <c r="D1" s="86"/>
      <c r="E1" s="11"/>
      <c r="F1" s="11"/>
      <c r="G1" s="11"/>
      <c r="H1" s="11"/>
    </row>
    <row r="2" spans="1:8" ht="25.5">
      <c r="A2" s="79" t="s">
        <v>2</v>
      </c>
      <c r="B2" s="80"/>
      <c r="C2" s="37" t="s">
        <v>1</v>
      </c>
      <c r="D2" s="37" t="s">
        <v>3</v>
      </c>
      <c r="E2" s="49"/>
      <c r="F2" s="49"/>
      <c r="G2" s="49"/>
      <c r="H2" s="49"/>
    </row>
    <row r="3" spans="1:8" ht="12.75">
      <c r="A3" s="81" t="s">
        <v>4</v>
      </c>
      <c r="B3" s="13" t="s">
        <v>5</v>
      </c>
      <c r="C3" s="14" t="s">
        <v>1</v>
      </c>
      <c r="D3" s="15">
        <f>D13*44.895%</f>
        <v>7632.150000000001</v>
      </c>
      <c r="E3" s="11"/>
      <c r="F3" s="11"/>
      <c r="G3" s="11"/>
      <c r="H3" s="11"/>
    </row>
    <row r="4" spans="1:8" ht="12.75">
      <c r="A4" s="82"/>
      <c r="B4" s="16" t="s">
        <v>6</v>
      </c>
      <c r="C4" s="17" t="s">
        <v>1</v>
      </c>
      <c r="D4" s="18">
        <f>D3*0.5</f>
        <v>3816.0750000000003</v>
      </c>
      <c r="E4" s="11"/>
      <c r="F4" s="11"/>
      <c r="G4" s="11"/>
      <c r="H4" s="11"/>
    </row>
    <row r="5" spans="1:8" ht="12.75">
      <c r="A5" s="82"/>
      <c r="B5" s="16" t="s">
        <v>7</v>
      </c>
      <c r="C5" s="17" t="s">
        <v>1</v>
      </c>
      <c r="D5" s="18">
        <v>800</v>
      </c>
      <c r="E5" s="11"/>
      <c r="F5" s="11"/>
      <c r="G5" s="11"/>
      <c r="H5" s="11"/>
    </row>
    <row r="6" spans="1:8" ht="14.25" customHeight="1">
      <c r="A6" s="82"/>
      <c r="B6" s="16" t="s">
        <v>8</v>
      </c>
      <c r="C6" s="17" t="s">
        <v>1</v>
      </c>
      <c r="D6" s="18">
        <v>0</v>
      </c>
      <c r="E6" s="11"/>
      <c r="F6" s="11"/>
      <c r="G6" s="11"/>
      <c r="H6" s="11"/>
    </row>
    <row r="7" spans="1:8" ht="12.75">
      <c r="A7" s="83"/>
      <c r="B7" s="19" t="s">
        <v>9</v>
      </c>
      <c r="C7" s="17" t="s">
        <v>1</v>
      </c>
      <c r="D7" s="20">
        <f>D3*15%</f>
        <v>1144.8225</v>
      </c>
      <c r="E7" s="11"/>
      <c r="F7" s="11"/>
      <c r="G7" s="11"/>
      <c r="H7" s="11"/>
    </row>
    <row r="8" spans="1:8" ht="12.75">
      <c r="A8" s="83"/>
      <c r="B8" s="19" t="s">
        <v>10</v>
      </c>
      <c r="C8" s="21" t="s">
        <v>1</v>
      </c>
      <c r="D8" s="22">
        <f>D13-D3-D4-D5-D6-D10-D11-D25-D7</f>
        <v>2356.9524999999976</v>
      </c>
      <c r="E8" s="11"/>
      <c r="F8" s="11"/>
      <c r="G8" s="11"/>
      <c r="H8" s="11"/>
    </row>
    <row r="9" spans="1:8" ht="12.75">
      <c r="A9" s="33" t="s">
        <v>11</v>
      </c>
      <c r="B9" s="34" t="s">
        <v>12</v>
      </c>
      <c r="C9" s="35" t="s">
        <v>1</v>
      </c>
      <c r="D9" s="36">
        <f>SUM(D3:D8)</f>
        <v>15749.999999999998</v>
      </c>
      <c r="E9" s="50"/>
      <c r="F9" s="50"/>
      <c r="G9" s="50"/>
      <c r="H9" s="50"/>
    </row>
    <row r="10" spans="1:8" ht="12.75">
      <c r="A10" s="84" t="s">
        <v>13</v>
      </c>
      <c r="B10" s="16" t="s">
        <v>14</v>
      </c>
      <c r="C10" s="17" t="s">
        <v>1</v>
      </c>
      <c r="D10" s="18">
        <v>1250</v>
      </c>
      <c r="E10" s="11"/>
      <c r="F10" s="11"/>
      <c r="G10" s="11"/>
      <c r="H10" s="11"/>
    </row>
    <row r="11" spans="1:8" ht="14.25" customHeight="1">
      <c r="A11" s="85"/>
      <c r="B11" s="16" t="s">
        <v>15</v>
      </c>
      <c r="C11" s="17" t="s">
        <v>1</v>
      </c>
      <c r="D11" s="18">
        <v>0</v>
      </c>
      <c r="E11" s="11"/>
      <c r="F11" s="11"/>
      <c r="G11" s="11"/>
      <c r="H11" s="11"/>
    </row>
    <row r="12" spans="1:8" ht="12.75">
      <c r="A12" s="33" t="s">
        <v>16</v>
      </c>
      <c r="B12" s="34" t="s">
        <v>13</v>
      </c>
      <c r="C12" s="35" t="s">
        <v>1</v>
      </c>
      <c r="D12" s="36">
        <f>D10+D11</f>
        <v>1250</v>
      </c>
      <c r="E12" s="50"/>
      <c r="F12" s="50"/>
      <c r="G12" s="50"/>
      <c r="H12" s="50"/>
    </row>
    <row r="13" spans="1:8" ht="12.75">
      <c r="A13" s="38" t="s">
        <v>17</v>
      </c>
      <c r="B13" s="39" t="s">
        <v>18</v>
      </c>
      <c r="C13" s="40" t="s">
        <v>1</v>
      </c>
      <c r="D13" s="41">
        <v>17000</v>
      </c>
      <c r="E13" s="72" t="s">
        <v>52</v>
      </c>
      <c r="F13" s="73" t="s">
        <v>51</v>
      </c>
      <c r="G13" s="51"/>
      <c r="H13" s="51"/>
    </row>
    <row r="14" spans="1:8" ht="12.75">
      <c r="A14" s="24"/>
      <c r="B14" s="25" t="s">
        <v>19</v>
      </c>
      <c r="C14" s="26" t="s">
        <v>1</v>
      </c>
      <c r="D14" s="27"/>
      <c r="E14" s="11"/>
      <c r="F14" s="11"/>
      <c r="G14" s="11"/>
      <c r="H14" s="11"/>
    </row>
    <row r="15" spans="1:8" ht="12.75">
      <c r="A15" s="74" t="s">
        <v>20</v>
      </c>
      <c r="B15" s="87" t="s">
        <v>21</v>
      </c>
      <c r="C15" s="14" t="s">
        <v>1</v>
      </c>
      <c r="D15" s="15">
        <f>IF(D3&lt;=6500,D3*0.1361)+IF(D3&gt;6500,6500*0.12)</f>
        <v>780</v>
      </c>
      <c r="E15" s="11"/>
      <c r="F15" s="11"/>
      <c r="G15" s="11"/>
      <c r="H15" s="11"/>
    </row>
    <row r="16" spans="1:8" ht="12.75">
      <c r="A16" s="75"/>
      <c r="B16" s="16" t="s">
        <v>22</v>
      </c>
      <c r="C16" s="17" t="s">
        <v>1</v>
      </c>
      <c r="D16" s="15">
        <f>IF(D9&lt;=15000,D9*0.0475)+IF(D9&gt;10000,0)</f>
        <v>0</v>
      </c>
      <c r="E16" s="52"/>
      <c r="F16" s="11"/>
      <c r="G16" s="11"/>
      <c r="H16" s="11"/>
    </row>
    <row r="17" spans="1:8" ht="14.25" customHeight="1">
      <c r="A17" s="75"/>
      <c r="B17" s="16" t="s">
        <v>23</v>
      </c>
      <c r="C17" s="17" t="s">
        <v>1</v>
      </c>
      <c r="D17" s="15">
        <f>D3/365*15</f>
        <v>313.65</v>
      </c>
      <c r="E17" s="52"/>
      <c r="F17" s="11"/>
      <c r="G17" s="11"/>
      <c r="H17" s="11"/>
    </row>
    <row r="18" spans="1:8" ht="12.75">
      <c r="A18" s="75"/>
      <c r="B18" s="16" t="s">
        <v>24</v>
      </c>
      <c r="C18" s="17" t="s">
        <v>1</v>
      </c>
      <c r="D18" s="15">
        <f>D13/12</f>
        <v>1416.6666666666667</v>
      </c>
      <c r="E18" s="52"/>
      <c r="F18" s="11"/>
      <c r="G18" s="11"/>
      <c r="H18" s="11"/>
    </row>
    <row r="19" spans="1:8" ht="12.75">
      <c r="A19" s="76"/>
      <c r="B19" s="19" t="s">
        <v>25</v>
      </c>
      <c r="C19" s="17" t="s">
        <v>1</v>
      </c>
      <c r="D19" s="28"/>
      <c r="E19" s="53"/>
      <c r="F19" s="54"/>
      <c r="G19" s="54"/>
      <c r="H19" s="54"/>
    </row>
    <row r="20" spans="1:8" ht="12.75">
      <c r="A20" s="76"/>
      <c r="B20" s="19" t="s">
        <v>26</v>
      </c>
      <c r="C20" s="21" t="s">
        <v>1</v>
      </c>
      <c r="D20" s="28">
        <v>0</v>
      </c>
      <c r="E20" s="52"/>
      <c r="F20" s="11"/>
      <c r="G20" s="11"/>
      <c r="H20" s="11"/>
    </row>
    <row r="21" spans="1:8" ht="12.75">
      <c r="A21" s="42" t="s">
        <v>27</v>
      </c>
      <c r="B21" s="43" t="s">
        <v>20</v>
      </c>
      <c r="C21" s="44" t="s">
        <v>1</v>
      </c>
      <c r="D21" s="45">
        <f>SUM(D14:D20)</f>
        <v>2510.3166666666666</v>
      </c>
      <c r="E21" s="53"/>
      <c r="F21" s="54"/>
      <c r="G21" s="54"/>
      <c r="H21" s="54"/>
    </row>
    <row r="22" spans="1:8" ht="14.25" customHeight="1">
      <c r="A22" s="77" t="s">
        <v>28</v>
      </c>
      <c r="B22" s="25" t="s">
        <v>29</v>
      </c>
      <c r="C22" s="17" t="s">
        <v>1</v>
      </c>
      <c r="D22" s="30">
        <v>0</v>
      </c>
      <c r="E22" s="11"/>
      <c r="F22" s="54"/>
      <c r="G22" s="54"/>
      <c r="H22" s="54"/>
    </row>
    <row r="23" spans="1:8" ht="12.75">
      <c r="A23" s="78"/>
      <c r="B23" s="25" t="s">
        <v>30</v>
      </c>
      <c r="C23" s="17" t="s">
        <v>1</v>
      </c>
      <c r="D23" s="30">
        <v>0</v>
      </c>
      <c r="E23" s="11"/>
      <c r="F23" s="11"/>
      <c r="G23" s="11"/>
      <c r="H23" s="11"/>
    </row>
    <row r="24" spans="1:8" ht="12.75">
      <c r="A24" s="78"/>
      <c r="B24" s="25" t="s">
        <v>31</v>
      </c>
      <c r="C24" s="21" t="s">
        <v>1</v>
      </c>
      <c r="D24" s="30">
        <v>0</v>
      </c>
      <c r="E24" s="53"/>
      <c r="F24" s="11"/>
      <c r="G24" s="11"/>
      <c r="H24" s="11"/>
    </row>
    <row r="25" spans="1:5" ht="12.75">
      <c r="A25" s="31" t="s">
        <v>32</v>
      </c>
      <c r="B25" s="23" t="s">
        <v>33</v>
      </c>
      <c r="C25" s="32" t="s">
        <v>1</v>
      </c>
      <c r="D25" s="29">
        <f>SUM(D22:D24)</f>
        <v>0</v>
      </c>
      <c r="E25" s="46"/>
    </row>
    <row r="26" spans="1:8" ht="12.75">
      <c r="A26" s="38" t="s">
        <v>34</v>
      </c>
      <c r="B26" s="55" t="s">
        <v>35</v>
      </c>
      <c r="C26" s="40" t="s">
        <v>1</v>
      </c>
      <c r="D26" s="41">
        <f>+D21+D12+D9+D25</f>
        <v>19510.316666666666</v>
      </c>
      <c r="E26" s="53"/>
      <c r="F26" s="11"/>
      <c r="G26" s="11"/>
      <c r="H26" s="11"/>
    </row>
    <row r="27" spans="1:8" ht="12.75">
      <c r="A27" s="74" t="s">
        <v>36</v>
      </c>
      <c r="B27" s="13" t="s">
        <v>21</v>
      </c>
      <c r="C27" s="14" t="s">
        <v>1</v>
      </c>
      <c r="D27" s="15">
        <f>IF(D3&lt;=6500,D3*0.12)+IF(D3&gt;6500,6500*0.12)</f>
        <v>780</v>
      </c>
      <c r="E27" s="56"/>
      <c r="F27" s="51"/>
      <c r="G27" s="51"/>
      <c r="H27" s="51"/>
    </row>
    <row r="28" spans="1:8" ht="12.75">
      <c r="A28" s="75"/>
      <c r="B28" s="16" t="s">
        <v>22</v>
      </c>
      <c r="C28" s="17" t="s">
        <v>1</v>
      </c>
      <c r="D28" s="18">
        <f>IF(D9&lt;=15000,D9*0.0175)+IF(D9&gt;10000,0)</f>
        <v>0</v>
      </c>
      <c r="E28" s="57"/>
      <c r="F28" s="50"/>
      <c r="G28" s="50"/>
      <c r="H28" s="50"/>
    </row>
    <row r="29" spans="1:8" ht="12.75">
      <c r="A29" s="76"/>
      <c r="B29" s="19" t="s">
        <v>37</v>
      </c>
      <c r="C29" s="21"/>
      <c r="D29" s="20">
        <f>IF(D13&lt;=5000,0,IF(D13&lt;=10000,175,200))</f>
        <v>200</v>
      </c>
      <c r="E29" s="57"/>
      <c r="F29" s="50"/>
      <c r="G29" s="50"/>
      <c r="H29" s="50"/>
    </row>
    <row r="30" spans="1:8" ht="12.75">
      <c r="A30" s="76"/>
      <c r="B30" s="19" t="s">
        <v>38</v>
      </c>
      <c r="C30" s="21" t="s">
        <v>1</v>
      </c>
      <c r="D30" s="28">
        <v>0</v>
      </c>
      <c r="E30" s="57"/>
      <c r="F30" s="50"/>
      <c r="G30" s="50"/>
      <c r="H30" s="50"/>
    </row>
    <row r="31" spans="1:8" ht="12.75">
      <c r="A31" s="58" t="s">
        <v>39</v>
      </c>
      <c r="B31" s="59" t="s">
        <v>36</v>
      </c>
      <c r="C31" s="60" t="s">
        <v>1</v>
      </c>
      <c r="D31" s="61">
        <f>SUM(D27:D30)</f>
        <v>980</v>
      </c>
      <c r="E31" s="57"/>
      <c r="F31" s="50"/>
      <c r="G31" s="50"/>
      <c r="H31" s="50"/>
    </row>
    <row r="32" spans="1:8" ht="12.75">
      <c r="A32" s="62" t="s">
        <v>40</v>
      </c>
      <c r="B32" s="63" t="s">
        <v>41</v>
      </c>
      <c r="C32" s="64" t="s">
        <v>1</v>
      </c>
      <c r="D32" s="65">
        <f>+D13-D31</f>
        <v>16020</v>
      </c>
      <c r="E32" s="50"/>
      <c r="F32" s="50"/>
      <c r="G32" s="50"/>
      <c r="H32" s="50"/>
    </row>
    <row r="33" spans="1:8" ht="13.5" thickBot="1">
      <c r="A33" s="47"/>
      <c r="B33" s="47"/>
      <c r="C33" s="66"/>
      <c r="D33" s="47"/>
      <c r="E33" s="47"/>
      <c r="F33" s="47"/>
      <c r="G33" s="47"/>
      <c r="H33" s="47"/>
    </row>
    <row r="34" spans="1:8" ht="13.5" thickBot="1">
      <c r="A34" s="67" t="s">
        <v>42</v>
      </c>
      <c r="B34" s="68"/>
      <c r="C34" s="69"/>
      <c r="D34" s="70">
        <f>D26*12</f>
        <v>234123.8</v>
      </c>
      <c r="E34" s="71"/>
      <c r="F34" s="71"/>
      <c r="G34" s="71"/>
      <c r="H34" s="71"/>
    </row>
    <row r="35" spans="1:8" ht="12.75">
      <c r="A35" s="11"/>
      <c r="B35" s="11"/>
      <c r="C35" s="12"/>
      <c r="D35" s="11"/>
      <c r="E35" s="11"/>
      <c r="F35" s="11"/>
      <c r="G35" s="11"/>
      <c r="H35" s="11"/>
    </row>
    <row r="36" ht="12.75">
      <c r="D36" s="48"/>
    </row>
    <row r="40" ht="12.75">
      <c r="D40" s="48"/>
    </row>
  </sheetData>
  <sheetProtection/>
  <mergeCells count="7">
    <mergeCell ref="A1:D1"/>
    <mergeCell ref="A15:A20"/>
    <mergeCell ref="A22:A24"/>
    <mergeCell ref="A27:A30"/>
    <mergeCell ref="A2:B2"/>
    <mergeCell ref="A3:A8"/>
    <mergeCell ref="A10:A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sunil.v</cp:lastModifiedBy>
  <dcterms:created xsi:type="dcterms:W3CDTF">2009-07-24T06:00:27Z</dcterms:created>
  <dcterms:modified xsi:type="dcterms:W3CDTF">2011-12-12T12:58:44Z</dcterms:modified>
  <cp:category/>
  <cp:version/>
  <cp:contentType/>
  <cp:contentStatus/>
</cp:coreProperties>
</file>