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75" activeTab="1"/>
  </bookViews>
  <sheets>
    <sheet name="SALARY REGISTER" sheetId="1" r:id="rId1"/>
    <sheet name="PF CHALLAN" sheetId="2" r:id="rId2"/>
  </sheets>
  <definedNames>
    <definedName name="_xlnm.Print_Area" localSheetId="1">'PF CHALLAN'!$A$1:$P$45</definedName>
    <definedName name="_xlnm.Print_Titles" localSheetId="0">'SALARY REGISTER'!$1:$6</definedName>
  </definedNames>
  <calcPr fullCalcOnLoad="1"/>
</workbook>
</file>

<file path=xl/sharedStrings.xml><?xml version="1.0" encoding="utf-8"?>
<sst xmlns="http://schemas.openxmlformats.org/spreadsheetml/2006/main" count="122" uniqueCount="87">
  <si>
    <t>SALARY REGISTER</t>
  </si>
  <si>
    <t>SN</t>
  </si>
  <si>
    <t>NAME</t>
  </si>
  <si>
    <t>FATHERS NAME</t>
  </si>
  <si>
    <t>D.O.J</t>
  </si>
  <si>
    <t>DAYS</t>
  </si>
  <si>
    <t>RATE OF WAGES/ SALARY</t>
  </si>
  <si>
    <t>DEDUCTION</t>
  </si>
  <si>
    <t>NET PAYABLE</t>
  </si>
  <si>
    <t>SIG./CH.NO.</t>
  </si>
  <si>
    <t>BASIC</t>
  </si>
  <si>
    <t>HRA</t>
  </si>
  <si>
    <t>CONVEYANCE</t>
  </si>
  <si>
    <t>TOTAL SALAY</t>
  </si>
  <si>
    <t>EPF</t>
  </si>
  <si>
    <t>ESIC</t>
  </si>
  <si>
    <t>TDS</t>
  </si>
  <si>
    <t>ADVANCE</t>
  </si>
  <si>
    <t>TOTAL DEDUCTION</t>
  </si>
  <si>
    <t>TOTAL</t>
  </si>
  <si>
    <t xml:space="preserve"> </t>
  </si>
  <si>
    <t>COMBINED CHALLAN OF A/C NO. 1, 2, 10, 21 &amp; 22</t>
  </si>
  <si>
    <t>ORIGINAL</t>
  </si>
  <si>
    <t>(STATE BANK OF INDIA)</t>
  </si>
  <si>
    <t>DUPLICATE</t>
  </si>
  <si>
    <t>EMPLOYEE'S PROVIDENT FUND ORGANISATION</t>
  </si>
  <si>
    <t>TRIPLICATE</t>
  </si>
  <si>
    <t xml:space="preserve">(USE SEPARATE CHALLAN FOR EACH MONTH) </t>
  </si>
  <si>
    <t>QUADRUPLICATE</t>
  </si>
  <si>
    <t>CHEQUE</t>
  </si>
  <si>
    <t>M   M</t>
  </si>
  <si>
    <t>Y     Y</t>
  </si>
  <si>
    <t>D</t>
  </si>
  <si>
    <t>M</t>
  </si>
  <si>
    <t>Y</t>
  </si>
  <si>
    <t>EMPLOYEES' SHARE</t>
  </si>
  <si>
    <t>DUES FOR THE MONTH OF</t>
  </si>
  <si>
    <t>DATE OF PAYMENT</t>
  </si>
  <si>
    <t>EMPLOYER'S SHARE</t>
  </si>
  <si>
    <t>TOTAL NO. OF SUBSCRIBERS</t>
  </si>
  <si>
    <t>A/C 1</t>
  </si>
  <si>
    <t>A/C 10</t>
  </si>
  <si>
    <t>A/C 21</t>
  </si>
  <si>
    <t>TOTAL WAGES  DUE</t>
  </si>
  <si>
    <t>S. NO.</t>
  </si>
  <si>
    <t>PARTICULARS</t>
  </si>
  <si>
    <t>A/C  NO. 1</t>
  </si>
  <si>
    <t>A/C NO. 2</t>
  </si>
  <si>
    <t>A/C NO. 10</t>
  </si>
  <si>
    <t>A/C NO. 21</t>
  </si>
  <si>
    <t>A/C NO. 22</t>
  </si>
  <si>
    <t xml:space="preserve">         TOTAL</t>
  </si>
  <si>
    <t>………..AMOUNT (IN RUPEES)…………</t>
  </si>
  <si>
    <t>EMPLOYER'S SHARE OF CONT.</t>
  </si>
  <si>
    <t>EMPLOYEE'S SHARE OF CONT.</t>
  </si>
  <si>
    <t>ADM. CHARGES</t>
  </si>
  <si>
    <t>INSP. CHARGES</t>
  </si>
  <si>
    <t>PENAL DAMAGES</t>
  </si>
  <si>
    <t>MISC. PAYMENT (PAST</t>
  </si>
  <si>
    <t>ACCUMULATIONS ONLY)</t>
  </si>
  <si>
    <r>
      <t xml:space="preserve">AMOUNT IN WORDS RS. </t>
    </r>
    <r>
      <rPr>
        <sz val="8"/>
        <rFont val="Times New Roman"/>
        <family val="1"/>
      </rPr>
      <t xml:space="preserve"> </t>
    </r>
  </si>
  <si>
    <t xml:space="preserve">NAME OF ESTABLISHMENT :- </t>
  </si>
  <si>
    <t>(FOR BANK USE ONLY)</t>
  </si>
  <si>
    <t>ADDRESS: -</t>
  </si>
  <si>
    <t>AMOUNT RECEIVED RS.</t>
  </si>
  <si>
    <t>NAME OF DEPOSITOR</t>
  </si>
  <si>
    <t>FOR CHEQUE ONLY</t>
  </si>
  <si>
    <t>SIGNATURE OF THE DEPOSITOR</t>
  </si>
  <si>
    <t>DATE OF PRESENTATION</t>
  </si>
  <si>
    <t>DATE OF RELISATION</t>
  </si>
  <si>
    <t>BRANCH NAME</t>
  </si>
  <si>
    <t>BRANCH CODE</t>
  </si>
  <si>
    <t>(TO BE FILLED IN BY EMPLOYER)</t>
  </si>
  <si>
    <t xml:space="preserve">NAME OF THE BANK </t>
  </si>
  <si>
    <t>DATE</t>
  </si>
  <si>
    <t>NAME &amp; ADDRESS OF THE ESTABLISHMENT</t>
  </si>
  <si>
    <t xml:space="preserve">PERIOD FOR THE MONTH OF </t>
  </si>
  <si>
    <t>C. NO</t>
  </si>
  <si>
    <t>EPF NO</t>
  </si>
  <si>
    <t>PF_B</t>
  </si>
  <si>
    <t>DESIGN</t>
  </si>
  <si>
    <t>AUGUST</t>
  </si>
  <si>
    <t>ANC</t>
  </si>
  <si>
    <t>KJJ</t>
  </si>
  <si>
    <r>
      <t xml:space="preserve">ESTABLISHMENT CODE NO.    </t>
    </r>
    <r>
      <rPr>
        <b/>
        <sz val="14"/>
        <rFont val="Times New Roman"/>
        <family val="1"/>
      </rPr>
      <t>DL/ 123456</t>
    </r>
    <r>
      <rPr>
        <sz val="8"/>
        <rFont val="Times New Roman"/>
        <family val="1"/>
      </rPr>
      <t>_______        ACCOUNT GROUP NO.____________________________________ PAID  BY  CHEQUE  /  CA</t>
    </r>
  </si>
  <si>
    <t>17.09.05</t>
  </si>
  <si>
    <t>GRATUITY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</si>
</sst>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mmm\-yy;@"/>
    <numFmt numFmtId="174" formatCode="[$-409]dddd\,\ mmmm\ dd\,\ yyyy"/>
    <numFmt numFmtId="175" formatCode="[$-409]mmmm\-yy;@"/>
    <numFmt numFmtId="176" formatCode="00000"/>
    <numFmt numFmtId="177" formatCode="00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sz val="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i/>
      <sz val="7"/>
      <color indexed="10"/>
      <name val="Arial"/>
      <family val="2"/>
    </font>
    <font>
      <b/>
      <i/>
      <sz val="6"/>
      <color indexed="10"/>
      <name val="Arial"/>
      <family val="2"/>
    </font>
    <font>
      <sz val="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2" fillId="2" borderId="8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/>
    </xf>
    <xf numFmtId="1" fontId="10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" fontId="10" fillId="2" borderId="12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4" fontId="12" fillId="2" borderId="1" xfId="0" applyNumberFormat="1" applyFont="1" applyFill="1" applyBorder="1" applyAlignment="1">
      <alignment/>
    </xf>
    <xf numFmtId="14" fontId="10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2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175" fontId="5" fillId="2" borderId="0" xfId="0" applyNumberFormat="1" applyFont="1" applyFill="1" applyAlignment="1">
      <alignment/>
    </xf>
    <xf numFmtId="173" fontId="10" fillId="2" borderId="2" xfId="0" applyNumberFormat="1" applyFont="1" applyFill="1" applyBorder="1" applyAlignment="1" quotePrefix="1">
      <alignment horizontal="center"/>
    </xf>
    <xf numFmtId="173" fontId="12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0" fillId="2" borderId="0" xfId="0" applyFont="1" applyFill="1" applyAlignment="1">
      <alignment/>
    </xf>
    <xf numFmtId="176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172" fontId="0" fillId="2" borderId="2" xfId="15" applyNumberFormat="1" applyFont="1" applyFill="1" applyBorder="1" applyAlignment="1">
      <alignment horizontal="left" vertical="top" shrinkToFit="1"/>
    </xf>
    <xf numFmtId="172" fontId="5" fillId="2" borderId="2" xfId="15" applyNumberFormat="1" applyFont="1" applyFill="1" applyBorder="1" applyAlignment="1">
      <alignment horizontal="left" vertical="top" shrinkToFit="1"/>
    </xf>
    <xf numFmtId="176" fontId="16" fillId="2" borderId="2" xfId="0" applyNumberFormat="1" applyFont="1" applyFill="1" applyBorder="1" applyAlignment="1" applyProtection="1">
      <alignment horizontal="center" shrinkToFit="1"/>
      <protection locked="0"/>
    </xf>
    <xf numFmtId="15" fontId="0" fillId="2" borderId="2" xfId="15" applyNumberFormat="1" applyFont="1" applyFill="1" applyBorder="1" applyAlignment="1">
      <alignment horizontal="right" vertical="top" shrinkToFit="1"/>
    </xf>
    <xf numFmtId="0" fontId="0" fillId="2" borderId="2" xfId="15" applyNumberFormat="1" applyFont="1" applyFill="1" applyBorder="1" applyAlignment="1">
      <alignment horizontal="center" vertical="top" shrinkToFit="1"/>
    </xf>
    <xf numFmtId="0" fontId="0" fillId="2" borderId="2" xfId="20" applyNumberFormat="1" applyFont="1" applyFill="1" applyBorder="1" applyAlignment="1">
      <alignment horizontal="center" vertical="top" shrinkToFit="1"/>
    </xf>
    <xf numFmtId="0" fontId="0" fillId="2" borderId="2" xfId="15" applyNumberFormat="1" applyFont="1" applyFill="1" applyBorder="1" applyAlignment="1">
      <alignment horizontal="center" shrinkToFit="1"/>
    </xf>
    <xf numFmtId="0" fontId="5" fillId="2" borderId="2" xfId="15" applyNumberFormat="1" applyFont="1" applyFill="1" applyBorder="1" applyAlignment="1">
      <alignment horizontal="center" shrinkToFit="1"/>
    </xf>
    <xf numFmtId="0" fontId="0" fillId="2" borderId="11" xfId="0" applyNumberForma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0" fillId="2" borderId="2" xfId="0" applyFont="1" applyFill="1" applyBorder="1" applyAlignment="1">
      <alignment shrinkToFit="1"/>
    </xf>
    <xf numFmtId="0" fontId="0" fillId="2" borderId="2" xfId="0" applyFont="1" applyFill="1" applyBorder="1" applyAlignment="1">
      <alignment horizontal="center" shrinkToFit="1"/>
    </xf>
    <xf numFmtId="0" fontId="0" fillId="2" borderId="11" xfId="0" applyFont="1" applyFill="1" applyBorder="1" applyAlignment="1">
      <alignment horizontal="center" shrinkToFit="1"/>
    </xf>
    <xf numFmtId="0" fontId="1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176" fontId="16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wrapText="1"/>
    </xf>
    <xf numFmtId="176" fontId="1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/>
    </xf>
    <xf numFmtId="176" fontId="21" fillId="2" borderId="2" xfId="0" applyNumberFormat="1" applyFont="1" applyFill="1" applyBorder="1" applyAlignment="1" applyProtection="1">
      <alignment horizontal="center" shrinkToFit="1"/>
      <protection locked="0"/>
    </xf>
    <xf numFmtId="0" fontId="21" fillId="2" borderId="2" xfId="0" applyFont="1" applyFill="1" applyBorder="1" applyAlignment="1">
      <alignment horizontal="center" shrinkToFit="1"/>
    </xf>
    <xf numFmtId="172" fontId="21" fillId="2" borderId="2" xfId="15" applyNumberFormat="1" applyFont="1" applyFill="1" applyBorder="1" applyAlignment="1">
      <alignment horizontal="left" vertical="top" shrinkToFit="1"/>
    </xf>
    <xf numFmtId="0" fontId="16" fillId="0" borderId="0" xfId="0" applyFont="1" applyFill="1" applyAlignment="1">
      <alignment shrinkToFit="1"/>
    </xf>
    <xf numFmtId="0" fontId="16" fillId="0" borderId="0" xfId="0" applyFont="1" applyFill="1" applyAlignment="1">
      <alignment wrapText="1"/>
    </xf>
    <xf numFmtId="0" fontId="16" fillId="2" borderId="2" xfId="0" applyFont="1" applyFill="1" applyBorder="1" applyAlignment="1">
      <alignment horizontal="left" shrinkToFit="1"/>
    </xf>
    <xf numFmtId="0" fontId="10" fillId="2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1" fontId="10" fillId="2" borderId="15" xfId="0" applyNumberFormat="1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shrinkToFit="1"/>
    </xf>
    <xf numFmtId="9" fontId="0" fillId="0" borderId="0" xfId="0" applyNumberFormat="1" applyFont="1" applyFill="1" applyAlignment="1">
      <alignment horizontal="center" shrinkToFi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28" fillId="0" borderId="0" xfId="0" applyNumberFormat="1" applyFont="1" applyFill="1" applyBorder="1" applyAlignment="1">
      <alignment horizontal="right" shrinkToFit="1"/>
    </xf>
    <xf numFmtId="0" fontId="23" fillId="0" borderId="0" xfId="20" applyNumberFormat="1" applyFont="1" applyFill="1" applyBorder="1" applyAlignment="1">
      <alignment horizontal="center" vertical="top" shrinkToFit="1"/>
    </xf>
    <xf numFmtId="0" fontId="23" fillId="0" borderId="0" xfId="0" applyFont="1" applyFill="1" applyAlignment="1">
      <alignment shrinkToFit="1"/>
    </xf>
    <xf numFmtId="0" fontId="23" fillId="0" borderId="0" xfId="0" applyFont="1" applyFill="1" applyBorder="1" applyAlignment="1">
      <alignment shrinkToFit="1"/>
    </xf>
    <xf numFmtId="0" fontId="17" fillId="3" borderId="2" xfId="0" applyFont="1" applyFill="1" applyBorder="1" applyAlignment="1">
      <alignment horizontal="center" wrapText="1"/>
    </xf>
    <xf numFmtId="0" fontId="22" fillId="3" borderId="17" xfId="0" applyFont="1" applyFill="1" applyBorder="1" applyAlignment="1">
      <alignment horizontal="center" wrapText="1"/>
    </xf>
    <xf numFmtId="176" fontId="22" fillId="3" borderId="17" xfId="0" applyNumberFormat="1" applyFont="1" applyFill="1" applyBorder="1" applyAlignment="1">
      <alignment horizontal="center" wrapText="1"/>
    </xf>
    <xf numFmtId="176" fontId="22" fillId="3" borderId="2" xfId="0" applyNumberFormat="1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wrapText="1"/>
    </xf>
    <xf numFmtId="0" fontId="22" fillId="3" borderId="18" xfId="0" applyFont="1" applyFill="1" applyBorder="1" applyAlignment="1">
      <alignment horizontal="center" wrapText="1"/>
    </xf>
    <xf numFmtId="176" fontId="22" fillId="3" borderId="18" xfId="0" applyNumberFormat="1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I6:P6" TargetMode="External" /><Relationship Id="rId2" Type="http://schemas.openxmlformats.org/officeDocument/2006/relationships/hyperlink" Target="mailto:=@sum(I6:P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" sqref="K1"/>
    </sheetView>
  </sheetViews>
  <sheetFormatPr defaultColWidth="9.140625" defaultRowHeight="12.75"/>
  <cols>
    <col min="1" max="1" width="4.8515625" style="77" bestFit="1" customWidth="1"/>
    <col min="2" max="2" width="7.421875" style="89" bestFit="1" customWidth="1"/>
    <col min="3" max="3" width="15.421875" style="89" bestFit="1" customWidth="1"/>
    <col min="4" max="4" width="7.57421875" style="96" bestFit="1" customWidth="1"/>
    <col min="5" max="5" width="4.00390625" style="90" bestFit="1" customWidth="1"/>
    <col min="6" max="6" width="7.57421875" style="90" bestFit="1" customWidth="1"/>
    <col min="7" max="7" width="8.140625" style="77" bestFit="1" customWidth="1"/>
    <col min="8" max="8" width="7.00390625" style="91" bestFit="1" customWidth="1"/>
    <col min="9" max="9" width="7.57421875" style="77" bestFit="1" customWidth="1"/>
    <col min="10" max="10" width="6.28125" style="77" customWidth="1"/>
    <col min="11" max="11" width="8.140625" style="77" customWidth="1"/>
    <col min="12" max="12" width="7.8515625" style="77" bestFit="1" customWidth="1"/>
    <col min="13" max="13" width="7.00390625" style="77" bestFit="1" customWidth="1"/>
    <col min="14" max="14" width="6.140625" style="77" bestFit="1" customWidth="1"/>
    <col min="15" max="15" width="5.140625" style="91" customWidth="1"/>
    <col min="16" max="16" width="7.8515625" style="91" bestFit="1" customWidth="1"/>
    <col min="17" max="17" width="5.8515625" style="91" bestFit="1" customWidth="1"/>
    <col min="18" max="18" width="6.28125" style="91" bestFit="1" customWidth="1"/>
    <col min="19" max="19" width="5.8515625" style="91" bestFit="1" customWidth="1"/>
    <col min="20" max="20" width="8.7109375" style="91" bestFit="1" customWidth="1"/>
    <col min="21" max="21" width="10.7109375" style="91" customWidth="1"/>
    <col min="22" max="22" width="13.7109375" style="91" bestFit="1" customWidth="1"/>
    <col min="23" max="23" width="10.28125" style="91" bestFit="1" customWidth="1"/>
    <col min="24" max="24" width="1.57421875" style="78" customWidth="1"/>
    <col min="25" max="25" width="5.28125" style="121" bestFit="1" customWidth="1"/>
    <col min="26" max="26" width="6.00390625" style="121" bestFit="1" customWidth="1"/>
    <col min="27" max="27" width="10.57421875" style="122" bestFit="1" customWidth="1"/>
    <col min="28" max="16384" width="9.140625" style="77" customWidth="1"/>
  </cols>
  <sheetData>
    <row r="1" spans="1:23" ht="26.25">
      <c r="A1" s="76">
        <v>31</v>
      </c>
      <c r="B1" s="49"/>
      <c r="C1" s="49"/>
      <c r="D1" s="62"/>
      <c r="E1" s="61"/>
      <c r="F1" s="61"/>
      <c r="G1" s="49"/>
      <c r="H1" s="49"/>
      <c r="I1" s="49"/>
      <c r="J1" s="60" t="s">
        <v>0</v>
      </c>
      <c r="K1" s="58"/>
      <c r="L1" s="58"/>
      <c r="M1" s="58"/>
      <c r="N1" s="1"/>
      <c r="O1" s="1"/>
      <c r="P1" s="49"/>
      <c r="Q1" s="49"/>
      <c r="R1" s="49"/>
      <c r="S1" s="49"/>
      <c r="T1" s="49"/>
      <c r="U1" s="49"/>
      <c r="V1" s="49"/>
      <c r="W1" s="49"/>
    </row>
    <row r="2" spans="1:23" ht="18">
      <c r="A2" s="100" t="s">
        <v>75</v>
      </c>
      <c r="B2" s="100"/>
      <c r="C2" s="100"/>
      <c r="D2" s="100"/>
      <c r="E2" s="100"/>
      <c r="F2" s="100"/>
      <c r="G2" s="100"/>
      <c r="H2" s="100"/>
      <c r="I2" s="50"/>
      <c r="J2" s="49" t="s">
        <v>82</v>
      </c>
      <c r="K2" s="59"/>
      <c r="L2" s="59"/>
      <c r="M2" s="59"/>
      <c r="N2" s="59"/>
      <c r="O2" s="59"/>
      <c r="P2" s="59"/>
      <c r="Q2" s="50"/>
      <c r="R2" s="50"/>
      <c r="S2" s="50"/>
      <c r="T2" s="50"/>
      <c r="U2" s="50"/>
      <c r="V2" s="50"/>
      <c r="W2" s="50"/>
    </row>
    <row r="3" spans="1:23" ht="12.75">
      <c r="A3" s="2"/>
      <c r="B3" s="2"/>
      <c r="C3" s="2"/>
      <c r="D3" s="62"/>
      <c r="E3" s="61"/>
      <c r="F3" s="61"/>
      <c r="G3" s="2"/>
      <c r="H3" s="2"/>
      <c r="I3" s="2"/>
      <c r="J3" s="1" t="s">
        <v>83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8" ht="12.75">
      <c r="A4" s="2"/>
      <c r="B4" s="2"/>
      <c r="C4" s="2"/>
      <c r="D4" s="62"/>
      <c r="E4" s="61"/>
      <c r="F4" s="61"/>
      <c r="G4" s="2"/>
      <c r="H4" s="2"/>
      <c r="I4" s="2"/>
      <c r="J4" s="2"/>
      <c r="K4" s="2"/>
      <c r="L4" s="2"/>
      <c r="M4" s="2"/>
      <c r="N4" s="2"/>
      <c r="O4" s="2" t="s">
        <v>76</v>
      </c>
      <c r="P4" s="1"/>
      <c r="Q4" s="2"/>
      <c r="R4" s="2"/>
      <c r="S4" s="2"/>
      <c r="T4" s="53" t="s">
        <v>81</v>
      </c>
      <c r="U4" s="57">
        <v>2011</v>
      </c>
      <c r="V4" s="2"/>
      <c r="W4" s="54"/>
      <c r="X4" s="80"/>
      <c r="Y4" s="123"/>
      <c r="Z4" s="123"/>
      <c r="AA4" s="124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27" s="82" customFormat="1" ht="9">
      <c r="A5" s="134" t="s">
        <v>1</v>
      </c>
      <c r="B5" s="134" t="s">
        <v>2</v>
      </c>
      <c r="C5" s="134" t="s">
        <v>3</v>
      </c>
      <c r="D5" s="135" t="s">
        <v>80</v>
      </c>
      <c r="E5" s="136" t="s">
        <v>77</v>
      </c>
      <c r="F5" s="137" t="s">
        <v>78</v>
      </c>
      <c r="G5" s="134" t="s">
        <v>4</v>
      </c>
      <c r="H5" s="134" t="s">
        <v>5</v>
      </c>
      <c r="I5" s="138" t="s">
        <v>6</v>
      </c>
      <c r="J5" s="138"/>
      <c r="K5" s="138"/>
      <c r="L5" s="138"/>
      <c r="M5" s="139"/>
      <c r="N5" s="139"/>
      <c r="O5" s="139"/>
      <c r="P5" s="140"/>
      <c r="Q5" s="138" t="s">
        <v>7</v>
      </c>
      <c r="R5" s="138"/>
      <c r="S5" s="138"/>
      <c r="T5" s="138"/>
      <c r="U5" s="138"/>
      <c r="V5" s="134" t="s">
        <v>8</v>
      </c>
      <c r="W5" s="141" t="s">
        <v>9</v>
      </c>
      <c r="X5" s="81"/>
      <c r="Y5" s="125"/>
      <c r="Z5" s="125"/>
      <c r="AA5" s="126"/>
    </row>
    <row r="6" spans="1:27" s="84" customFormat="1" ht="36">
      <c r="A6" s="134"/>
      <c r="B6" s="134"/>
      <c r="C6" s="134"/>
      <c r="D6" s="142"/>
      <c r="E6" s="143"/>
      <c r="F6" s="137"/>
      <c r="G6" s="134"/>
      <c r="H6" s="134"/>
      <c r="I6" s="144" t="s">
        <v>10</v>
      </c>
      <c r="J6" s="145" t="s">
        <v>11</v>
      </c>
      <c r="K6" s="145" t="s">
        <v>12</v>
      </c>
      <c r="L6" s="144" t="s">
        <v>13</v>
      </c>
      <c r="M6" s="144" t="s">
        <v>10</v>
      </c>
      <c r="N6" s="145" t="s">
        <v>11</v>
      </c>
      <c r="O6" s="144" t="s">
        <v>12</v>
      </c>
      <c r="P6" s="144" t="s">
        <v>13</v>
      </c>
      <c r="Q6" s="144" t="s">
        <v>14</v>
      </c>
      <c r="R6" s="144" t="s">
        <v>15</v>
      </c>
      <c r="S6" s="144" t="s">
        <v>16</v>
      </c>
      <c r="T6" s="144" t="s">
        <v>17</v>
      </c>
      <c r="U6" s="144" t="s">
        <v>18</v>
      </c>
      <c r="V6" s="134"/>
      <c r="W6" s="141"/>
      <c r="X6" s="83"/>
      <c r="Y6" s="127">
        <v>833</v>
      </c>
      <c r="Z6" s="128" t="s">
        <v>79</v>
      </c>
      <c r="AA6" s="129" t="s">
        <v>86</v>
      </c>
    </row>
    <row r="7" spans="1:27" s="86" customFormat="1" ht="12.75">
      <c r="A7" s="63">
        <v>1</v>
      </c>
      <c r="B7" s="64"/>
      <c r="C7" s="64"/>
      <c r="D7" s="94"/>
      <c r="E7" s="65"/>
      <c r="F7" s="92"/>
      <c r="G7" s="66" t="s">
        <v>85</v>
      </c>
      <c r="H7" s="67">
        <v>25</v>
      </c>
      <c r="I7" s="67">
        <v>11333</v>
      </c>
      <c r="J7" s="67">
        <v>5667</v>
      </c>
      <c r="K7" s="67">
        <v>500</v>
      </c>
      <c r="L7" s="68">
        <f>I7+J7+K7</f>
        <v>17500</v>
      </c>
      <c r="M7" s="69">
        <f aca="true" t="shared" si="0" ref="M7:M27">ROUND((I7/$A$1*H7),0)</f>
        <v>9140</v>
      </c>
      <c r="N7" s="69">
        <f aca="true" t="shared" si="1" ref="N7:N27">ROUND((J7/$A$1*H7),0)</f>
        <v>4570</v>
      </c>
      <c r="O7" s="69">
        <f aca="true" t="shared" si="2" ref="O7:O27">ROUND((K7/$A$1*H7),0)</f>
        <v>403</v>
      </c>
      <c r="P7" s="69">
        <f>SUM(M7:O7)</f>
        <v>14113</v>
      </c>
      <c r="Q7" s="69">
        <v>0</v>
      </c>
      <c r="R7" s="69">
        <v>0</v>
      </c>
      <c r="S7" s="69">
        <v>0</v>
      </c>
      <c r="T7" s="69">
        <v>0</v>
      </c>
      <c r="U7" s="69">
        <f>+Q7+R7+S7+T7</f>
        <v>0</v>
      </c>
      <c r="V7" s="70">
        <f>+P7-U7</f>
        <v>14113</v>
      </c>
      <c r="W7" s="71"/>
      <c r="X7" s="119"/>
      <c r="Y7" s="130">
        <v>0</v>
      </c>
      <c r="Z7" s="131"/>
      <c r="AA7" s="132">
        <f>ROUND((((I7/26)*15)*6),0)</f>
        <v>39230</v>
      </c>
    </row>
    <row r="8" spans="1:27" s="86" customFormat="1" ht="12.75">
      <c r="A8" s="63">
        <v>2</v>
      </c>
      <c r="B8" s="64"/>
      <c r="C8" s="64"/>
      <c r="D8" s="94"/>
      <c r="E8" s="65"/>
      <c r="F8" s="92"/>
      <c r="G8" s="66" t="s">
        <v>85</v>
      </c>
      <c r="H8" s="67">
        <v>28</v>
      </c>
      <c r="I8" s="67">
        <v>8667</v>
      </c>
      <c r="J8" s="67">
        <v>4333</v>
      </c>
      <c r="K8" s="67">
        <v>500</v>
      </c>
      <c r="L8" s="68">
        <f aca="true" t="shared" si="3" ref="L8:L27">I8+J8+K8</f>
        <v>13500</v>
      </c>
      <c r="M8" s="69">
        <f t="shared" si="0"/>
        <v>7828</v>
      </c>
      <c r="N8" s="69">
        <f t="shared" si="1"/>
        <v>3914</v>
      </c>
      <c r="O8" s="69">
        <f t="shared" si="2"/>
        <v>452</v>
      </c>
      <c r="P8" s="69">
        <f aca="true" t="shared" si="4" ref="P8:P27">SUM(M8:O8)</f>
        <v>12194</v>
      </c>
      <c r="Q8" s="69">
        <v>0</v>
      </c>
      <c r="R8" s="69">
        <f aca="true" t="shared" si="5" ref="R8:R27">ROUNDUP((P8*1.75%),0)</f>
        <v>214</v>
      </c>
      <c r="S8" s="69">
        <v>0</v>
      </c>
      <c r="T8" s="69">
        <v>0</v>
      </c>
      <c r="U8" s="69">
        <f aca="true" t="shared" si="6" ref="U8:U27">+Q8+R8+S8+T8</f>
        <v>214</v>
      </c>
      <c r="V8" s="70">
        <f aca="true" t="shared" si="7" ref="V8:V27">+P8-U8</f>
        <v>11980</v>
      </c>
      <c r="W8" s="71"/>
      <c r="X8" s="85"/>
      <c r="Y8" s="130">
        <v>0</v>
      </c>
      <c r="Z8" s="131"/>
      <c r="AA8" s="132">
        <f aca="true" t="shared" si="8" ref="AA8:AA28">ROUND((((I8/26)*15)*6),0)</f>
        <v>30001</v>
      </c>
    </row>
    <row r="9" spans="1:27" s="86" customFormat="1" ht="12.75">
      <c r="A9" s="63">
        <v>3</v>
      </c>
      <c r="B9" s="64"/>
      <c r="C9" s="64"/>
      <c r="D9" s="94"/>
      <c r="E9" s="65"/>
      <c r="F9" s="92"/>
      <c r="G9" s="66" t="s">
        <v>85</v>
      </c>
      <c r="H9" s="67">
        <v>31</v>
      </c>
      <c r="I9" s="67">
        <v>9667</v>
      </c>
      <c r="J9" s="67">
        <v>4833</v>
      </c>
      <c r="K9" s="67">
        <v>500</v>
      </c>
      <c r="L9" s="68">
        <f t="shared" si="3"/>
        <v>15000</v>
      </c>
      <c r="M9" s="69">
        <f t="shared" si="0"/>
        <v>9667</v>
      </c>
      <c r="N9" s="69">
        <f t="shared" si="1"/>
        <v>4833</v>
      </c>
      <c r="O9" s="69">
        <f t="shared" si="2"/>
        <v>500</v>
      </c>
      <c r="P9" s="69">
        <f t="shared" si="4"/>
        <v>15000</v>
      </c>
      <c r="Q9" s="69">
        <v>0</v>
      </c>
      <c r="R9" s="69">
        <f t="shared" si="5"/>
        <v>263</v>
      </c>
      <c r="S9" s="69">
        <v>0</v>
      </c>
      <c r="T9" s="69">
        <v>0</v>
      </c>
      <c r="U9" s="69">
        <f t="shared" si="6"/>
        <v>263</v>
      </c>
      <c r="V9" s="70">
        <f t="shared" si="7"/>
        <v>14737</v>
      </c>
      <c r="W9" s="71"/>
      <c r="X9" s="85"/>
      <c r="Y9" s="130">
        <v>0</v>
      </c>
      <c r="Z9" s="131"/>
      <c r="AA9" s="132">
        <f t="shared" si="8"/>
        <v>33463</v>
      </c>
    </row>
    <row r="10" spans="1:27" s="86" customFormat="1" ht="12.75">
      <c r="A10" s="63">
        <v>4</v>
      </c>
      <c r="B10" s="64"/>
      <c r="C10" s="64"/>
      <c r="D10" s="94"/>
      <c r="E10" s="65"/>
      <c r="F10" s="92"/>
      <c r="G10" s="66" t="s">
        <v>85</v>
      </c>
      <c r="H10" s="67">
        <v>27</v>
      </c>
      <c r="I10" s="67">
        <v>11333</v>
      </c>
      <c r="J10" s="67">
        <v>5667</v>
      </c>
      <c r="K10" s="67">
        <v>500</v>
      </c>
      <c r="L10" s="68">
        <f t="shared" si="3"/>
        <v>17500</v>
      </c>
      <c r="M10" s="69">
        <f t="shared" si="0"/>
        <v>9871</v>
      </c>
      <c r="N10" s="69">
        <f t="shared" si="1"/>
        <v>4936</v>
      </c>
      <c r="O10" s="69">
        <f t="shared" si="2"/>
        <v>435</v>
      </c>
      <c r="P10" s="69">
        <f t="shared" si="4"/>
        <v>15242</v>
      </c>
      <c r="Q10" s="69">
        <v>0</v>
      </c>
      <c r="R10" s="69">
        <v>0</v>
      </c>
      <c r="S10" s="69">
        <v>0</v>
      </c>
      <c r="T10" s="69">
        <v>0</v>
      </c>
      <c r="U10" s="69">
        <f t="shared" si="6"/>
        <v>0</v>
      </c>
      <c r="V10" s="70">
        <f t="shared" si="7"/>
        <v>15242</v>
      </c>
      <c r="W10" s="71"/>
      <c r="X10" s="85"/>
      <c r="Y10" s="130">
        <v>0</v>
      </c>
      <c r="Z10" s="131"/>
      <c r="AA10" s="132">
        <f t="shared" si="8"/>
        <v>39230</v>
      </c>
    </row>
    <row r="11" spans="1:27" s="86" customFormat="1" ht="12.75">
      <c r="A11" s="63">
        <v>5</v>
      </c>
      <c r="B11" s="64"/>
      <c r="C11" s="64"/>
      <c r="D11" s="94"/>
      <c r="E11" s="65"/>
      <c r="F11" s="92"/>
      <c r="G11" s="66" t="s">
        <v>85</v>
      </c>
      <c r="H11" s="67">
        <v>31</v>
      </c>
      <c r="I11" s="67">
        <v>11667</v>
      </c>
      <c r="J11" s="67">
        <v>5833</v>
      </c>
      <c r="K11" s="67">
        <v>500</v>
      </c>
      <c r="L11" s="68">
        <f t="shared" si="3"/>
        <v>18000</v>
      </c>
      <c r="M11" s="69">
        <f t="shared" si="0"/>
        <v>11667</v>
      </c>
      <c r="N11" s="69">
        <f t="shared" si="1"/>
        <v>5833</v>
      </c>
      <c r="O11" s="69">
        <f t="shared" si="2"/>
        <v>500</v>
      </c>
      <c r="P11" s="69">
        <f t="shared" si="4"/>
        <v>18000</v>
      </c>
      <c r="Q11" s="69">
        <v>0</v>
      </c>
      <c r="R11" s="69">
        <v>0</v>
      </c>
      <c r="S11" s="69">
        <v>0</v>
      </c>
      <c r="T11" s="69">
        <v>0</v>
      </c>
      <c r="U11" s="69">
        <f t="shared" si="6"/>
        <v>0</v>
      </c>
      <c r="V11" s="70">
        <f t="shared" si="7"/>
        <v>18000</v>
      </c>
      <c r="W11" s="71"/>
      <c r="X11" s="85"/>
      <c r="Y11" s="130">
        <v>0</v>
      </c>
      <c r="Z11" s="131"/>
      <c r="AA11" s="132">
        <f t="shared" si="8"/>
        <v>40386</v>
      </c>
    </row>
    <row r="12" spans="1:27" s="86" customFormat="1" ht="12.75">
      <c r="A12" s="63">
        <v>6</v>
      </c>
      <c r="B12" s="64"/>
      <c r="C12" s="64"/>
      <c r="D12" s="94"/>
      <c r="E12" s="65"/>
      <c r="F12" s="92"/>
      <c r="G12" s="66" t="s">
        <v>85</v>
      </c>
      <c r="H12" s="67">
        <v>31</v>
      </c>
      <c r="I12" s="67">
        <v>6533</v>
      </c>
      <c r="J12" s="67">
        <v>3267</v>
      </c>
      <c r="K12" s="67">
        <v>500</v>
      </c>
      <c r="L12" s="68">
        <f t="shared" si="3"/>
        <v>10300</v>
      </c>
      <c r="M12" s="69">
        <f t="shared" si="0"/>
        <v>6533</v>
      </c>
      <c r="N12" s="69">
        <f t="shared" si="1"/>
        <v>3267</v>
      </c>
      <c r="O12" s="69">
        <f t="shared" si="2"/>
        <v>500</v>
      </c>
      <c r="P12" s="69">
        <f t="shared" si="4"/>
        <v>10300</v>
      </c>
      <c r="Q12" s="69">
        <v>0</v>
      </c>
      <c r="R12" s="69">
        <f t="shared" si="5"/>
        <v>181</v>
      </c>
      <c r="S12" s="69">
        <v>0</v>
      </c>
      <c r="T12" s="69">
        <v>0</v>
      </c>
      <c r="U12" s="69">
        <f t="shared" si="6"/>
        <v>181</v>
      </c>
      <c r="V12" s="70">
        <f t="shared" si="7"/>
        <v>10119</v>
      </c>
      <c r="W12" s="71"/>
      <c r="X12" s="85"/>
      <c r="Y12" s="130">
        <v>0</v>
      </c>
      <c r="Z12" s="131"/>
      <c r="AA12" s="132">
        <f t="shared" si="8"/>
        <v>22614</v>
      </c>
    </row>
    <row r="13" spans="1:27" s="86" customFormat="1" ht="12.75">
      <c r="A13" s="63">
        <v>7</v>
      </c>
      <c r="B13" s="64"/>
      <c r="C13" s="64"/>
      <c r="D13" s="94"/>
      <c r="E13" s="65"/>
      <c r="F13" s="92"/>
      <c r="G13" s="66" t="s">
        <v>85</v>
      </c>
      <c r="H13" s="67">
        <v>31</v>
      </c>
      <c r="I13" s="67">
        <v>11667</v>
      </c>
      <c r="J13" s="67">
        <v>5833</v>
      </c>
      <c r="K13" s="67">
        <v>500</v>
      </c>
      <c r="L13" s="68">
        <f t="shared" si="3"/>
        <v>18000</v>
      </c>
      <c r="M13" s="69">
        <f t="shared" si="0"/>
        <v>11667</v>
      </c>
      <c r="N13" s="69">
        <f t="shared" si="1"/>
        <v>5833</v>
      </c>
      <c r="O13" s="69">
        <f t="shared" si="2"/>
        <v>500</v>
      </c>
      <c r="P13" s="69">
        <f t="shared" si="4"/>
        <v>18000</v>
      </c>
      <c r="Q13" s="69">
        <v>0</v>
      </c>
      <c r="R13" s="69">
        <v>0</v>
      </c>
      <c r="S13" s="69">
        <v>0</v>
      </c>
      <c r="T13" s="69">
        <v>0</v>
      </c>
      <c r="U13" s="69">
        <f t="shared" si="6"/>
        <v>0</v>
      </c>
      <c r="V13" s="70">
        <f t="shared" si="7"/>
        <v>18000</v>
      </c>
      <c r="W13" s="71"/>
      <c r="X13" s="85"/>
      <c r="Y13" s="130">
        <v>0</v>
      </c>
      <c r="Z13" s="131"/>
      <c r="AA13" s="132">
        <f t="shared" si="8"/>
        <v>40386</v>
      </c>
    </row>
    <row r="14" spans="1:27" s="86" customFormat="1" ht="12.75">
      <c r="A14" s="63">
        <v>8</v>
      </c>
      <c r="B14" s="64"/>
      <c r="C14" s="64"/>
      <c r="D14" s="94"/>
      <c r="E14" s="65"/>
      <c r="F14" s="92"/>
      <c r="G14" s="66" t="s">
        <v>85</v>
      </c>
      <c r="H14" s="67">
        <v>31</v>
      </c>
      <c r="I14" s="67">
        <v>6533</v>
      </c>
      <c r="J14" s="67">
        <v>3267</v>
      </c>
      <c r="K14" s="67">
        <v>500</v>
      </c>
      <c r="L14" s="68">
        <f t="shared" si="3"/>
        <v>10300</v>
      </c>
      <c r="M14" s="69">
        <f t="shared" si="0"/>
        <v>6533</v>
      </c>
      <c r="N14" s="69">
        <f t="shared" si="1"/>
        <v>3267</v>
      </c>
      <c r="O14" s="69">
        <f t="shared" si="2"/>
        <v>500</v>
      </c>
      <c r="P14" s="69">
        <f t="shared" si="4"/>
        <v>10300</v>
      </c>
      <c r="Q14" s="69">
        <v>0</v>
      </c>
      <c r="R14" s="69">
        <f t="shared" si="5"/>
        <v>181</v>
      </c>
      <c r="S14" s="69">
        <v>0</v>
      </c>
      <c r="T14" s="69">
        <v>0</v>
      </c>
      <c r="U14" s="69">
        <f t="shared" si="6"/>
        <v>181</v>
      </c>
      <c r="V14" s="70">
        <f t="shared" si="7"/>
        <v>10119</v>
      </c>
      <c r="W14" s="71"/>
      <c r="X14" s="85"/>
      <c r="Y14" s="130">
        <v>0</v>
      </c>
      <c r="Z14" s="131"/>
      <c r="AA14" s="132">
        <f t="shared" si="8"/>
        <v>22614</v>
      </c>
    </row>
    <row r="15" spans="1:27" s="86" customFormat="1" ht="12.75">
      <c r="A15" s="63">
        <v>9</v>
      </c>
      <c r="B15" s="64"/>
      <c r="C15" s="64"/>
      <c r="D15" s="94"/>
      <c r="E15" s="65"/>
      <c r="F15" s="97"/>
      <c r="G15" s="66" t="s">
        <v>85</v>
      </c>
      <c r="H15" s="67">
        <v>31</v>
      </c>
      <c r="I15" s="67">
        <v>6422</v>
      </c>
      <c r="J15" s="67">
        <v>3211</v>
      </c>
      <c r="K15" s="67">
        <v>500</v>
      </c>
      <c r="L15" s="68">
        <f t="shared" si="3"/>
        <v>10133</v>
      </c>
      <c r="M15" s="69">
        <f t="shared" si="0"/>
        <v>6422</v>
      </c>
      <c r="N15" s="69">
        <f t="shared" si="1"/>
        <v>3211</v>
      </c>
      <c r="O15" s="69">
        <f t="shared" si="2"/>
        <v>500</v>
      </c>
      <c r="P15" s="69">
        <f t="shared" si="4"/>
        <v>10133</v>
      </c>
      <c r="Q15" s="69">
        <f>MIN(ROUND((M15*12%),0),780)</f>
        <v>771</v>
      </c>
      <c r="R15" s="69">
        <f t="shared" si="5"/>
        <v>178</v>
      </c>
      <c r="S15" s="69">
        <v>0</v>
      </c>
      <c r="T15" s="69">
        <v>0</v>
      </c>
      <c r="U15" s="69">
        <f t="shared" si="6"/>
        <v>949</v>
      </c>
      <c r="V15" s="70">
        <f t="shared" si="7"/>
        <v>9184</v>
      </c>
      <c r="W15" s="71"/>
      <c r="X15" s="85"/>
      <c r="Y15" s="130">
        <f>MIN(ROUND((M15*8.33%),0),541)</f>
        <v>535</v>
      </c>
      <c r="Z15" s="131">
        <f>M15</f>
        <v>6422</v>
      </c>
      <c r="AA15" s="132">
        <f t="shared" si="8"/>
        <v>22230</v>
      </c>
    </row>
    <row r="16" spans="1:27" s="86" customFormat="1" ht="12.75">
      <c r="A16" s="63">
        <v>10</v>
      </c>
      <c r="B16" s="64"/>
      <c r="C16" s="64"/>
      <c r="D16" s="94"/>
      <c r="E16" s="65"/>
      <c r="F16" s="97"/>
      <c r="G16" s="66" t="s">
        <v>85</v>
      </c>
      <c r="H16" s="67">
        <v>23</v>
      </c>
      <c r="I16" s="67">
        <v>6422</v>
      </c>
      <c r="J16" s="67">
        <v>3211</v>
      </c>
      <c r="K16" s="67">
        <v>500</v>
      </c>
      <c r="L16" s="68">
        <f t="shared" si="3"/>
        <v>10133</v>
      </c>
      <c r="M16" s="69">
        <f t="shared" si="0"/>
        <v>4765</v>
      </c>
      <c r="N16" s="69">
        <f t="shared" si="1"/>
        <v>2382</v>
      </c>
      <c r="O16" s="69">
        <f t="shared" si="2"/>
        <v>371</v>
      </c>
      <c r="P16" s="69">
        <f t="shared" si="4"/>
        <v>7518</v>
      </c>
      <c r="Q16" s="69">
        <f>MIN(ROUND((M16*12%),0),780)</f>
        <v>572</v>
      </c>
      <c r="R16" s="69">
        <f t="shared" si="5"/>
        <v>132</v>
      </c>
      <c r="S16" s="69">
        <v>0</v>
      </c>
      <c r="T16" s="69">
        <v>0</v>
      </c>
      <c r="U16" s="69">
        <f t="shared" si="6"/>
        <v>704</v>
      </c>
      <c r="V16" s="70">
        <f t="shared" si="7"/>
        <v>6814</v>
      </c>
      <c r="W16" s="71"/>
      <c r="X16" s="85"/>
      <c r="Y16" s="130">
        <f>MIN(ROUND((M16*8.33%),0),541)</f>
        <v>397</v>
      </c>
      <c r="Z16" s="131">
        <f>M16</f>
        <v>4765</v>
      </c>
      <c r="AA16" s="132">
        <f t="shared" si="8"/>
        <v>22230</v>
      </c>
    </row>
    <row r="17" spans="1:27" s="86" customFormat="1" ht="12.75">
      <c r="A17" s="63">
        <v>11</v>
      </c>
      <c r="B17" s="64"/>
      <c r="C17" s="64"/>
      <c r="D17" s="94"/>
      <c r="E17" s="65"/>
      <c r="F17" s="97"/>
      <c r="G17" s="66" t="s">
        <v>85</v>
      </c>
      <c r="H17" s="67">
        <v>31</v>
      </c>
      <c r="I17" s="67">
        <v>6422</v>
      </c>
      <c r="J17" s="67">
        <v>3211</v>
      </c>
      <c r="K17" s="67">
        <v>500</v>
      </c>
      <c r="L17" s="68">
        <f t="shared" si="3"/>
        <v>10133</v>
      </c>
      <c r="M17" s="69">
        <f t="shared" si="0"/>
        <v>6422</v>
      </c>
      <c r="N17" s="69">
        <f t="shared" si="1"/>
        <v>3211</v>
      </c>
      <c r="O17" s="69">
        <f t="shared" si="2"/>
        <v>500</v>
      </c>
      <c r="P17" s="69">
        <f t="shared" si="4"/>
        <v>10133</v>
      </c>
      <c r="Q17" s="69">
        <f>MIN(ROUND((M17*12%),0),780)</f>
        <v>771</v>
      </c>
      <c r="R17" s="69">
        <f t="shared" si="5"/>
        <v>178</v>
      </c>
      <c r="S17" s="69">
        <v>0</v>
      </c>
      <c r="T17" s="69">
        <v>0</v>
      </c>
      <c r="U17" s="69">
        <f t="shared" si="6"/>
        <v>949</v>
      </c>
      <c r="V17" s="70">
        <f t="shared" si="7"/>
        <v>9184</v>
      </c>
      <c r="W17" s="71"/>
      <c r="X17" s="85"/>
      <c r="Y17" s="130">
        <f>MIN(ROUND((M17*8.33%),0),541)</f>
        <v>535</v>
      </c>
      <c r="Z17" s="131">
        <f>M17</f>
        <v>6422</v>
      </c>
      <c r="AA17" s="132">
        <f t="shared" si="8"/>
        <v>22230</v>
      </c>
    </row>
    <row r="18" spans="1:27" s="86" customFormat="1" ht="12.75">
      <c r="A18" s="63">
        <v>12</v>
      </c>
      <c r="B18" s="64"/>
      <c r="C18" s="64"/>
      <c r="D18" s="94"/>
      <c r="E18" s="65"/>
      <c r="F18" s="92"/>
      <c r="G18" s="66" t="s">
        <v>85</v>
      </c>
      <c r="H18" s="67">
        <v>31</v>
      </c>
      <c r="I18" s="67">
        <v>10667</v>
      </c>
      <c r="J18" s="67">
        <v>5333</v>
      </c>
      <c r="K18" s="67">
        <v>500</v>
      </c>
      <c r="L18" s="68">
        <f t="shared" si="3"/>
        <v>16500</v>
      </c>
      <c r="M18" s="69">
        <f t="shared" si="0"/>
        <v>10667</v>
      </c>
      <c r="N18" s="69">
        <f t="shared" si="1"/>
        <v>5333</v>
      </c>
      <c r="O18" s="69">
        <f t="shared" si="2"/>
        <v>500</v>
      </c>
      <c r="P18" s="69">
        <f t="shared" si="4"/>
        <v>16500</v>
      </c>
      <c r="Q18" s="69">
        <v>0</v>
      </c>
      <c r="R18" s="69">
        <v>0</v>
      </c>
      <c r="S18" s="69">
        <v>0</v>
      </c>
      <c r="T18" s="69">
        <v>0</v>
      </c>
      <c r="U18" s="69">
        <f t="shared" si="6"/>
        <v>0</v>
      </c>
      <c r="V18" s="70">
        <f t="shared" si="7"/>
        <v>16500</v>
      </c>
      <c r="W18" s="71"/>
      <c r="X18" s="85"/>
      <c r="Y18" s="130">
        <v>0</v>
      </c>
      <c r="Z18" s="131"/>
      <c r="AA18" s="132">
        <f t="shared" si="8"/>
        <v>36924</v>
      </c>
    </row>
    <row r="19" spans="1:27" s="86" customFormat="1" ht="12.75">
      <c r="A19" s="63">
        <v>13</v>
      </c>
      <c r="B19" s="64"/>
      <c r="C19" s="64"/>
      <c r="D19" s="94"/>
      <c r="E19" s="65"/>
      <c r="F19" s="92"/>
      <c r="G19" s="66" t="s">
        <v>85</v>
      </c>
      <c r="H19" s="67">
        <v>31</v>
      </c>
      <c r="I19" s="67">
        <v>6533</v>
      </c>
      <c r="J19" s="67">
        <v>3267</v>
      </c>
      <c r="K19" s="67">
        <v>500</v>
      </c>
      <c r="L19" s="68">
        <f t="shared" si="3"/>
        <v>10300</v>
      </c>
      <c r="M19" s="69">
        <f t="shared" si="0"/>
        <v>6533</v>
      </c>
      <c r="N19" s="69">
        <f t="shared" si="1"/>
        <v>3267</v>
      </c>
      <c r="O19" s="69">
        <f t="shared" si="2"/>
        <v>500</v>
      </c>
      <c r="P19" s="69">
        <f t="shared" si="4"/>
        <v>10300</v>
      </c>
      <c r="Q19" s="69">
        <v>0</v>
      </c>
      <c r="R19" s="69">
        <f t="shared" si="5"/>
        <v>181</v>
      </c>
      <c r="S19" s="69">
        <v>0</v>
      </c>
      <c r="T19" s="69">
        <v>0</v>
      </c>
      <c r="U19" s="69">
        <f t="shared" si="6"/>
        <v>181</v>
      </c>
      <c r="V19" s="70">
        <f t="shared" si="7"/>
        <v>10119</v>
      </c>
      <c r="W19" s="71"/>
      <c r="X19" s="85"/>
      <c r="Y19" s="130">
        <v>0</v>
      </c>
      <c r="Z19" s="131"/>
      <c r="AA19" s="132">
        <f t="shared" si="8"/>
        <v>22614</v>
      </c>
    </row>
    <row r="20" spans="1:27" s="86" customFormat="1" ht="12.75">
      <c r="A20" s="63">
        <v>14</v>
      </c>
      <c r="B20" s="64"/>
      <c r="C20" s="64"/>
      <c r="D20" s="94"/>
      <c r="E20" s="65"/>
      <c r="F20" s="92"/>
      <c r="G20" s="66" t="s">
        <v>85</v>
      </c>
      <c r="H20" s="67">
        <v>31</v>
      </c>
      <c r="I20" s="67">
        <v>11333</v>
      </c>
      <c r="J20" s="67">
        <v>5667</v>
      </c>
      <c r="K20" s="67">
        <v>500</v>
      </c>
      <c r="L20" s="68">
        <f t="shared" si="3"/>
        <v>17500</v>
      </c>
      <c r="M20" s="69">
        <f t="shared" si="0"/>
        <v>11333</v>
      </c>
      <c r="N20" s="69">
        <f t="shared" si="1"/>
        <v>5667</v>
      </c>
      <c r="O20" s="69">
        <f t="shared" si="2"/>
        <v>500</v>
      </c>
      <c r="P20" s="69">
        <f t="shared" si="4"/>
        <v>17500</v>
      </c>
      <c r="Q20" s="69">
        <v>0</v>
      </c>
      <c r="R20" s="69">
        <v>0</v>
      </c>
      <c r="S20" s="69">
        <v>0</v>
      </c>
      <c r="T20" s="69">
        <v>0</v>
      </c>
      <c r="U20" s="69">
        <f t="shared" si="6"/>
        <v>0</v>
      </c>
      <c r="V20" s="70">
        <f t="shared" si="7"/>
        <v>17500</v>
      </c>
      <c r="W20" s="71"/>
      <c r="X20" s="85"/>
      <c r="Y20" s="130">
        <v>0</v>
      </c>
      <c r="Z20" s="131"/>
      <c r="AA20" s="132">
        <f t="shared" si="8"/>
        <v>39230</v>
      </c>
    </row>
    <row r="21" spans="1:27" s="86" customFormat="1" ht="12.75">
      <c r="A21" s="63">
        <v>15</v>
      </c>
      <c r="B21" s="64"/>
      <c r="C21" s="64"/>
      <c r="D21" s="94"/>
      <c r="E21" s="65"/>
      <c r="F21" s="92"/>
      <c r="G21" s="66" t="s">
        <v>85</v>
      </c>
      <c r="H21" s="67">
        <v>18</v>
      </c>
      <c r="I21" s="67">
        <v>11667</v>
      </c>
      <c r="J21" s="67">
        <v>5833</v>
      </c>
      <c r="K21" s="67">
        <v>500</v>
      </c>
      <c r="L21" s="68">
        <f t="shared" si="3"/>
        <v>18000</v>
      </c>
      <c r="M21" s="69">
        <f t="shared" si="0"/>
        <v>6774</v>
      </c>
      <c r="N21" s="69">
        <f t="shared" si="1"/>
        <v>3387</v>
      </c>
      <c r="O21" s="69">
        <f t="shared" si="2"/>
        <v>290</v>
      </c>
      <c r="P21" s="69">
        <f t="shared" si="4"/>
        <v>10451</v>
      </c>
      <c r="Q21" s="69">
        <v>0</v>
      </c>
      <c r="R21" s="69">
        <v>0</v>
      </c>
      <c r="S21" s="69">
        <v>0</v>
      </c>
      <c r="T21" s="69">
        <v>0</v>
      </c>
      <c r="U21" s="69">
        <f t="shared" si="6"/>
        <v>0</v>
      </c>
      <c r="V21" s="70">
        <f t="shared" si="7"/>
        <v>10451</v>
      </c>
      <c r="W21" s="71"/>
      <c r="X21" s="85"/>
      <c r="Y21" s="130">
        <v>0</v>
      </c>
      <c r="Z21" s="131"/>
      <c r="AA21" s="132">
        <f t="shared" si="8"/>
        <v>40386</v>
      </c>
    </row>
    <row r="22" spans="1:27" s="86" customFormat="1" ht="12.75">
      <c r="A22" s="63">
        <v>16</v>
      </c>
      <c r="B22" s="64"/>
      <c r="C22" s="64"/>
      <c r="D22" s="94"/>
      <c r="E22" s="65"/>
      <c r="F22" s="97"/>
      <c r="G22" s="66" t="s">
        <v>85</v>
      </c>
      <c r="H22" s="67">
        <v>22</v>
      </c>
      <c r="I22" s="67">
        <v>6422</v>
      </c>
      <c r="J22" s="67">
        <v>3211</v>
      </c>
      <c r="K22" s="67">
        <v>500</v>
      </c>
      <c r="L22" s="68">
        <f t="shared" si="3"/>
        <v>10133</v>
      </c>
      <c r="M22" s="69">
        <f t="shared" si="0"/>
        <v>4558</v>
      </c>
      <c r="N22" s="69">
        <f t="shared" si="1"/>
        <v>2279</v>
      </c>
      <c r="O22" s="69">
        <f t="shared" si="2"/>
        <v>355</v>
      </c>
      <c r="P22" s="69">
        <f t="shared" si="4"/>
        <v>7192</v>
      </c>
      <c r="Q22" s="69">
        <f>MIN(ROUND((M22*12%),0),780)</f>
        <v>547</v>
      </c>
      <c r="R22" s="69">
        <f t="shared" si="5"/>
        <v>126</v>
      </c>
      <c r="S22" s="69">
        <v>0</v>
      </c>
      <c r="T22" s="69">
        <v>0</v>
      </c>
      <c r="U22" s="69">
        <f t="shared" si="6"/>
        <v>673</v>
      </c>
      <c r="V22" s="70">
        <f t="shared" si="7"/>
        <v>6519</v>
      </c>
      <c r="W22" s="71"/>
      <c r="X22" s="85"/>
      <c r="Y22" s="130">
        <f>MIN(ROUND((M22*8.33%),0),541)</f>
        <v>380</v>
      </c>
      <c r="Z22" s="131">
        <f>M22</f>
        <v>4558</v>
      </c>
      <c r="AA22" s="132">
        <f t="shared" si="8"/>
        <v>22230</v>
      </c>
    </row>
    <row r="23" spans="1:27" s="86" customFormat="1" ht="12.75">
      <c r="A23" s="63">
        <v>17</v>
      </c>
      <c r="B23" s="64"/>
      <c r="C23" s="64"/>
      <c r="D23" s="94"/>
      <c r="E23" s="65"/>
      <c r="F23" s="97"/>
      <c r="G23" s="66" t="s">
        <v>85</v>
      </c>
      <c r="H23" s="67">
        <v>31</v>
      </c>
      <c r="I23" s="67">
        <v>6422</v>
      </c>
      <c r="J23" s="67">
        <v>3211</v>
      </c>
      <c r="K23" s="67">
        <v>500</v>
      </c>
      <c r="L23" s="68">
        <f t="shared" si="3"/>
        <v>10133</v>
      </c>
      <c r="M23" s="69">
        <f t="shared" si="0"/>
        <v>6422</v>
      </c>
      <c r="N23" s="69">
        <f t="shared" si="1"/>
        <v>3211</v>
      </c>
      <c r="O23" s="69">
        <f t="shared" si="2"/>
        <v>500</v>
      </c>
      <c r="P23" s="69">
        <f t="shared" si="4"/>
        <v>10133</v>
      </c>
      <c r="Q23" s="69">
        <f>MIN(ROUND((M23*12%),0),780)</f>
        <v>771</v>
      </c>
      <c r="R23" s="69">
        <f t="shared" si="5"/>
        <v>178</v>
      </c>
      <c r="S23" s="69">
        <v>0</v>
      </c>
      <c r="T23" s="69">
        <v>0</v>
      </c>
      <c r="U23" s="69">
        <f t="shared" si="6"/>
        <v>949</v>
      </c>
      <c r="V23" s="70">
        <f t="shared" si="7"/>
        <v>9184</v>
      </c>
      <c r="W23" s="71"/>
      <c r="X23" s="85"/>
      <c r="Y23" s="130">
        <f>MIN(ROUND((M23*8.33%),0),541)</f>
        <v>535</v>
      </c>
      <c r="Z23" s="131">
        <f>M23</f>
        <v>6422</v>
      </c>
      <c r="AA23" s="132">
        <f t="shared" si="8"/>
        <v>22230</v>
      </c>
    </row>
    <row r="24" spans="1:27" s="86" customFormat="1" ht="12.75">
      <c r="A24" s="63">
        <v>18</v>
      </c>
      <c r="B24" s="64"/>
      <c r="C24" s="64"/>
      <c r="D24" s="94"/>
      <c r="E24" s="65"/>
      <c r="F24" s="97"/>
      <c r="G24" s="66" t="s">
        <v>85</v>
      </c>
      <c r="H24" s="67">
        <v>31</v>
      </c>
      <c r="I24" s="67">
        <v>6422</v>
      </c>
      <c r="J24" s="67">
        <v>3211</v>
      </c>
      <c r="K24" s="67">
        <v>500</v>
      </c>
      <c r="L24" s="68">
        <f t="shared" si="3"/>
        <v>10133</v>
      </c>
      <c r="M24" s="69">
        <f t="shared" si="0"/>
        <v>6422</v>
      </c>
      <c r="N24" s="69">
        <f t="shared" si="1"/>
        <v>3211</v>
      </c>
      <c r="O24" s="69">
        <f t="shared" si="2"/>
        <v>500</v>
      </c>
      <c r="P24" s="69">
        <f t="shared" si="4"/>
        <v>10133</v>
      </c>
      <c r="Q24" s="69">
        <f>MIN(ROUND((M24*12%),0),780)</f>
        <v>771</v>
      </c>
      <c r="R24" s="69">
        <f t="shared" si="5"/>
        <v>178</v>
      </c>
      <c r="S24" s="69">
        <v>0</v>
      </c>
      <c r="T24" s="69">
        <v>0</v>
      </c>
      <c r="U24" s="69">
        <f t="shared" si="6"/>
        <v>949</v>
      </c>
      <c r="V24" s="70">
        <f t="shared" si="7"/>
        <v>9184</v>
      </c>
      <c r="W24" s="71"/>
      <c r="X24" s="85"/>
      <c r="Y24" s="130">
        <f>MIN(ROUND((M24*8.33%),0),541)</f>
        <v>535</v>
      </c>
      <c r="Z24" s="131">
        <f>M24</f>
        <v>6422</v>
      </c>
      <c r="AA24" s="132">
        <f t="shared" si="8"/>
        <v>22230</v>
      </c>
    </row>
    <row r="25" spans="1:27" s="86" customFormat="1" ht="12.75">
      <c r="A25" s="63">
        <v>19</v>
      </c>
      <c r="B25" s="64"/>
      <c r="C25" s="64"/>
      <c r="D25" s="94"/>
      <c r="E25" s="65"/>
      <c r="F25" s="92"/>
      <c r="G25" s="66" t="s">
        <v>85</v>
      </c>
      <c r="H25" s="67">
        <v>25</v>
      </c>
      <c r="I25" s="67">
        <v>6533</v>
      </c>
      <c r="J25" s="67">
        <v>3267</v>
      </c>
      <c r="K25" s="67">
        <v>500</v>
      </c>
      <c r="L25" s="68">
        <f t="shared" si="3"/>
        <v>10300</v>
      </c>
      <c r="M25" s="69">
        <f t="shared" si="0"/>
        <v>5269</v>
      </c>
      <c r="N25" s="69">
        <f t="shared" si="1"/>
        <v>2635</v>
      </c>
      <c r="O25" s="69">
        <f t="shared" si="2"/>
        <v>403</v>
      </c>
      <c r="P25" s="69">
        <f t="shared" si="4"/>
        <v>8307</v>
      </c>
      <c r="Q25" s="69">
        <v>0</v>
      </c>
      <c r="R25" s="69">
        <f t="shared" si="5"/>
        <v>146</v>
      </c>
      <c r="S25" s="69">
        <v>0</v>
      </c>
      <c r="T25" s="69">
        <v>0</v>
      </c>
      <c r="U25" s="69">
        <f t="shared" si="6"/>
        <v>146</v>
      </c>
      <c r="V25" s="70">
        <f t="shared" si="7"/>
        <v>8161</v>
      </c>
      <c r="W25" s="71"/>
      <c r="X25" s="85"/>
      <c r="Y25" s="130">
        <v>0</v>
      </c>
      <c r="Z25" s="131"/>
      <c r="AA25" s="132">
        <f t="shared" si="8"/>
        <v>22614</v>
      </c>
    </row>
    <row r="26" spans="1:27" s="86" customFormat="1" ht="12.75">
      <c r="A26" s="63">
        <v>20</v>
      </c>
      <c r="B26" s="64"/>
      <c r="C26" s="64"/>
      <c r="D26" s="94"/>
      <c r="E26" s="65"/>
      <c r="F26" s="92"/>
      <c r="G26" s="66" t="s">
        <v>85</v>
      </c>
      <c r="H26" s="67">
        <v>31</v>
      </c>
      <c r="I26" s="67">
        <v>6533</v>
      </c>
      <c r="J26" s="67">
        <v>3267</v>
      </c>
      <c r="K26" s="67">
        <v>500</v>
      </c>
      <c r="L26" s="68">
        <f t="shared" si="3"/>
        <v>10300</v>
      </c>
      <c r="M26" s="69">
        <f t="shared" si="0"/>
        <v>6533</v>
      </c>
      <c r="N26" s="69">
        <f t="shared" si="1"/>
        <v>3267</v>
      </c>
      <c r="O26" s="69">
        <f t="shared" si="2"/>
        <v>500</v>
      </c>
      <c r="P26" s="69">
        <f t="shared" si="4"/>
        <v>10300</v>
      </c>
      <c r="Q26" s="69">
        <v>0</v>
      </c>
      <c r="R26" s="69">
        <f t="shared" si="5"/>
        <v>181</v>
      </c>
      <c r="S26" s="69">
        <v>0</v>
      </c>
      <c r="T26" s="69">
        <v>0</v>
      </c>
      <c r="U26" s="69">
        <f t="shared" si="6"/>
        <v>181</v>
      </c>
      <c r="V26" s="70">
        <f t="shared" si="7"/>
        <v>10119</v>
      </c>
      <c r="W26" s="71"/>
      <c r="X26" s="85"/>
      <c r="Y26" s="130">
        <v>0</v>
      </c>
      <c r="Z26" s="131"/>
      <c r="AA26" s="132">
        <f t="shared" si="8"/>
        <v>22614</v>
      </c>
    </row>
    <row r="27" spans="1:27" s="86" customFormat="1" ht="12.75">
      <c r="A27" s="63">
        <v>21</v>
      </c>
      <c r="B27" s="64"/>
      <c r="C27" s="64"/>
      <c r="D27" s="94"/>
      <c r="E27" s="65"/>
      <c r="F27" s="92"/>
      <c r="G27" s="66" t="s">
        <v>85</v>
      </c>
      <c r="H27" s="67">
        <v>31</v>
      </c>
      <c r="I27" s="67">
        <v>6533</v>
      </c>
      <c r="J27" s="67">
        <v>3267</v>
      </c>
      <c r="K27" s="67">
        <v>500</v>
      </c>
      <c r="L27" s="68">
        <f t="shared" si="3"/>
        <v>10300</v>
      </c>
      <c r="M27" s="69">
        <f t="shared" si="0"/>
        <v>6533</v>
      </c>
      <c r="N27" s="69">
        <f t="shared" si="1"/>
        <v>3267</v>
      </c>
      <c r="O27" s="69">
        <f t="shared" si="2"/>
        <v>500</v>
      </c>
      <c r="P27" s="69">
        <f t="shared" si="4"/>
        <v>10300</v>
      </c>
      <c r="Q27" s="69">
        <v>0</v>
      </c>
      <c r="R27" s="69">
        <f t="shared" si="5"/>
        <v>181</v>
      </c>
      <c r="S27" s="69">
        <v>0</v>
      </c>
      <c r="T27" s="69">
        <v>0</v>
      </c>
      <c r="U27" s="69">
        <f t="shared" si="6"/>
        <v>181</v>
      </c>
      <c r="V27" s="70">
        <f t="shared" si="7"/>
        <v>10119</v>
      </c>
      <c r="W27" s="71"/>
      <c r="X27" s="85"/>
      <c r="Y27" s="130">
        <v>0</v>
      </c>
      <c r="Z27" s="131"/>
      <c r="AA27" s="132">
        <f t="shared" si="8"/>
        <v>22614</v>
      </c>
    </row>
    <row r="28" spans="1:27" s="86" customFormat="1" ht="12.75">
      <c r="A28" s="73"/>
      <c r="B28" s="72" t="s">
        <v>19</v>
      </c>
      <c r="C28" s="72"/>
      <c r="D28" s="93"/>
      <c r="E28" s="72"/>
      <c r="F28" s="93"/>
      <c r="G28" s="72"/>
      <c r="H28" s="72"/>
      <c r="I28" s="72"/>
      <c r="J28" s="72"/>
      <c r="K28" s="72"/>
      <c r="L28" s="72"/>
      <c r="M28" s="73">
        <f aca="true" t="shared" si="9" ref="M28:V28">SUM(M7:M27)</f>
        <v>161559</v>
      </c>
      <c r="N28" s="73">
        <f t="shared" si="9"/>
        <v>80781</v>
      </c>
      <c r="O28" s="74">
        <f t="shared" si="9"/>
        <v>9709</v>
      </c>
      <c r="P28" s="74">
        <f t="shared" si="9"/>
        <v>252049</v>
      </c>
      <c r="Q28" s="74">
        <f t="shared" si="9"/>
        <v>4203</v>
      </c>
      <c r="R28" s="74">
        <f t="shared" si="9"/>
        <v>2498</v>
      </c>
      <c r="S28" s="74">
        <f t="shared" si="9"/>
        <v>0</v>
      </c>
      <c r="T28" s="74">
        <f t="shared" si="9"/>
        <v>0</v>
      </c>
      <c r="U28" s="74">
        <f t="shared" si="9"/>
        <v>6701</v>
      </c>
      <c r="V28" s="72">
        <f t="shared" si="9"/>
        <v>245348</v>
      </c>
      <c r="W28" s="75"/>
      <c r="X28" s="85"/>
      <c r="Y28" s="133">
        <f>SUM(Y7:Y27)</f>
        <v>2917</v>
      </c>
      <c r="Z28" s="133">
        <f>SUM(Z7:Z27)</f>
        <v>35011</v>
      </c>
      <c r="AA28" s="132"/>
    </row>
    <row r="29" spans="4:27" s="86" customFormat="1" ht="12.75">
      <c r="D29" s="95"/>
      <c r="E29" s="87"/>
      <c r="F29" s="87"/>
      <c r="H29" s="88"/>
      <c r="O29" s="88"/>
      <c r="P29" s="88"/>
      <c r="Q29" s="88"/>
      <c r="R29" s="88"/>
      <c r="S29" s="88"/>
      <c r="T29" s="88"/>
      <c r="U29" s="88"/>
      <c r="V29" s="88"/>
      <c r="W29" s="88"/>
      <c r="X29" s="85"/>
      <c r="Y29" s="133"/>
      <c r="Z29" s="133"/>
      <c r="AA29" s="132"/>
    </row>
    <row r="30" spans="4:27" s="86" customFormat="1" ht="12.75">
      <c r="D30" s="95"/>
      <c r="E30" s="87"/>
      <c r="F30" s="87"/>
      <c r="H30" s="88"/>
      <c r="O30" s="88"/>
      <c r="P30" s="88"/>
      <c r="Q30" s="88"/>
      <c r="R30" s="88"/>
      <c r="S30" s="88"/>
      <c r="T30" s="88"/>
      <c r="U30" s="88"/>
      <c r="V30" s="88"/>
      <c r="W30" s="88"/>
      <c r="X30" s="85"/>
      <c r="Y30" s="133"/>
      <c r="Z30" s="133"/>
      <c r="AA30" s="132"/>
    </row>
    <row r="31" spans="4:27" s="86" customFormat="1" ht="12.75">
      <c r="D31" s="95"/>
      <c r="E31" s="87"/>
      <c r="F31" s="87"/>
      <c r="H31" s="88"/>
      <c r="O31" s="88"/>
      <c r="P31" s="88"/>
      <c r="Q31" s="120">
        <v>0.12</v>
      </c>
      <c r="R31" s="88"/>
      <c r="S31" s="88"/>
      <c r="T31" s="88"/>
      <c r="U31" s="88"/>
      <c r="V31" s="88"/>
      <c r="W31" s="88"/>
      <c r="X31" s="85"/>
      <c r="Y31" s="133"/>
      <c r="Z31" s="133"/>
      <c r="AA31" s="132"/>
    </row>
    <row r="32" spans="4:27" s="86" customFormat="1" ht="12.75">
      <c r="D32" s="95"/>
      <c r="E32" s="87"/>
      <c r="F32" s="87"/>
      <c r="H32" s="88"/>
      <c r="O32" s="88"/>
      <c r="P32" s="88"/>
      <c r="Q32" s="88"/>
      <c r="R32" s="88"/>
      <c r="S32" s="88"/>
      <c r="T32" s="88"/>
      <c r="U32" s="88"/>
      <c r="V32" s="88"/>
      <c r="W32" s="88"/>
      <c r="X32" s="85"/>
      <c r="Y32" s="133"/>
      <c r="Z32" s="133"/>
      <c r="AA32" s="132"/>
    </row>
    <row r="33" spans="4:27" s="86" customFormat="1" ht="12.75">
      <c r="D33" s="95"/>
      <c r="E33" s="87"/>
      <c r="F33" s="87"/>
      <c r="H33" s="88"/>
      <c r="O33" s="88"/>
      <c r="P33" s="88"/>
      <c r="Q33" s="88"/>
      <c r="R33" s="88"/>
      <c r="S33" s="88"/>
      <c r="T33" s="88"/>
      <c r="U33" s="88"/>
      <c r="V33" s="88"/>
      <c r="W33" s="88"/>
      <c r="X33" s="85"/>
      <c r="Y33" s="133"/>
      <c r="Z33" s="133"/>
      <c r="AA33" s="132"/>
    </row>
    <row r="34" spans="4:27" s="86" customFormat="1" ht="12.75">
      <c r="D34" s="95"/>
      <c r="E34" s="87"/>
      <c r="F34" s="87"/>
      <c r="H34" s="88"/>
      <c r="O34" s="88"/>
      <c r="P34" s="88"/>
      <c r="Q34" s="88"/>
      <c r="R34" s="88"/>
      <c r="S34" s="88"/>
      <c r="T34" s="88"/>
      <c r="U34" s="88"/>
      <c r="V34" s="88"/>
      <c r="W34" s="88"/>
      <c r="X34" s="85"/>
      <c r="Y34" s="133"/>
      <c r="Z34" s="133"/>
      <c r="AA34" s="132"/>
    </row>
    <row r="35" spans="4:27" s="86" customFormat="1" ht="12.75">
      <c r="D35" s="95"/>
      <c r="E35" s="87"/>
      <c r="F35" s="87"/>
      <c r="H35" s="88"/>
      <c r="O35" s="88"/>
      <c r="P35" s="88"/>
      <c r="Q35" s="88"/>
      <c r="R35" s="88"/>
      <c r="S35" s="88"/>
      <c r="T35" s="88"/>
      <c r="U35" s="88"/>
      <c r="V35" s="88"/>
      <c r="W35" s="88"/>
      <c r="X35" s="85"/>
      <c r="Y35" s="133"/>
      <c r="Z35" s="133"/>
      <c r="AA35" s="132"/>
    </row>
    <row r="36" spans="4:27" s="86" customFormat="1" ht="12.75">
      <c r="D36" s="95"/>
      <c r="E36" s="87"/>
      <c r="F36" s="87"/>
      <c r="H36" s="88"/>
      <c r="O36" s="88"/>
      <c r="P36" s="88"/>
      <c r="Q36" s="88"/>
      <c r="R36" s="88"/>
      <c r="S36" s="88"/>
      <c r="T36" s="88"/>
      <c r="U36" s="88"/>
      <c r="V36" s="88"/>
      <c r="W36" s="88"/>
      <c r="X36" s="85"/>
      <c r="Y36" s="133"/>
      <c r="Z36" s="133"/>
      <c r="AA36" s="132"/>
    </row>
    <row r="37" spans="4:27" s="86" customFormat="1" ht="12.75">
      <c r="D37" s="95"/>
      <c r="E37" s="87"/>
      <c r="F37" s="87"/>
      <c r="H37" s="88"/>
      <c r="O37" s="88"/>
      <c r="P37" s="88"/>
      <c r="Q37" s="88"/>
      <c r="R37" s="88"/>
      <c r="S37" s="88"/>
      <c r="T37" s="88"/>
      <c r="U37" s="88"/>
      <c r="V37" s="88"/>
      <c r="W37" s="88"/>
      <c r="X37" s="85"/>
      <c r="Y37" s="133"/>
      <c r="Z37" s="133"/>
      <c r="AA37" s="132"/>
    </row>
    <row r="38" spans="4:27" s="86" customFormat="1" ht="12.75">
      <c r="D38" s="95"/>
      <c r="E38" s="87"/>
      <c r="F38" s="87"/>
      <c r="H38" s="88"/>
      <c r="O38" s="88"/>
      <c r="P38" s="88"/>
      <c r="Q38" s="88"/>
      <c r="R38" s="88"/>
      <c r="S38" s="88"/>
      <c r="T38" s="88"/>
      <c r="U38" s="88"/>
      <c r="V38" s="88"/>
      <c r="W38" s="88"/>
      <c r="X38" s="85"/>
      <c r="Y38" s="133"/>
      <c r="Z38" s="133"/>
      <c r="AA38" s="132"/>
    </row>
    <row r="39" spans="4:27" s="86" customFormat="1" ht="12.75">
      <c r="D39" s="95"/>
      <c r="E39" s="87"/>
      <c r="F39" s="87"/>
      <c r="H39" s="88"/>
      <c r="O39" s="88"/>
      <c r="P39" s="88"/>
      <c r="Q39" s="88"/>
      <c r="R39" s="88"/>
      <c r="S39" s="88"/>
      <c r="T39" s="88"/>
      <c r="U39" s="88"/>
      <c r="V39" s="88"/>
      <c r="W39" s="88"/>
      <c r="X39" s="85"/>
      <c r="Y39" s="133"/>
      <c r="Z39" s="133"/>
      <c r="AA39" s="132"/>
    </row>
    <row r="40" spans="4:27" s="86" customFormat="1" ht="12.75">
      <c r="D40" s="95"/>
      <c r="E40" s="87"/>
      <c r="F40" s="87"/>
      <c r="H40" s="88"/>
      <c r="O40" s="88"/>
      <c r="P40" s="88"/>
      <c r="Q40" s="88"/>
      <c r="R40" s="88"/>
      <c r="S40" s="88"/>
      <c r="T40" s="88"/>
      <c r="U40" s="88"/>
      <c r="V40" s="88"/>
      <c r="W40" s="88"/>
      <c r="X40" s="85"/>
      <c r="Y40" s="133"/>
      <c r="Z40" s="133"/>
      <c r="AA40" s="132"/>
    </row>
    <row r="41" spans="4:27" s="86" customFormat="1" ht="12.75">
      <c r="D41" s="95"/>
      <c r="E41" s="87"/>
      <c r="F41" s="87"/>
      <c r="H41" s="88"/>
      <c r="O41" s="88"/>
      <c r="P41" s="88"/>
      <c r="Q41" s="88"/>
      <c r="R41" s="88"/>
      <c r="S41" s="88"/>
      <c r="T41" s="88"/>
      <c r="U41" s="88"/>
      <c r="V41" s="88"/>
      <c r="W41" s="88"/>
      <c r="X41" s="85"/>
      <c r="Y41" s="133"/>
      <c r="Z41" s="133"/>
      <c r="AA41" s="132"/>
    </row>
    <row r="42" spans="4:27" s="86" customFormat="1" ht="12.75">
      <c r="D42" s="95"/>
      <c r="E42" s="87"/>
      <c r="F42" s="87"/>
      <c r="H42" s="88"/>
      <c r="O42" s="88"/>
      <c r="P42" s="88"/>
      <c r="Q42" s="88"/>
      <c r="R42" s="88"/>
      <c r="S42" s="88"/>
      <c r="T42" s="88"/>
      <c r="U42" s="88"/>
      <c r="V42" s="88"/>
      <c r="W42" s="88"/>
      <c r="X42" s="85"/>
      <c r="Y42" s="133"/>
      <c r="Z42" s="133"/>
      <c r="AA42" s="132"/>
    </row>
    <row r="43" spans="4:27" s="86" customFormat="1" ht="12.75">
      <c r="D43" s="95"/>
      <c r="E43" s="87"/>
      <c r="F43" s="87"/>
      <c r="H43" s="88"/>
      <c r="O43" s="88"/>
      <c r="P43" s="88"/>
      <c r="Q43" s="88"/>
      <c r="R43" s="88"/>
      <c r="S43" s="88"/>
      <c r="T43" s="88"/>
      <c r="U43" s="88"/>
      <c r="V43" s="88"/>
      <c r="W43" s="88"/>
      <c r="X43" s="85"/>
      <c r="Y43" s="133"/>
      <c r="Z43" s="133"/>
      <c r="AA43" s="132"/>
    </row>
    <row r="44" spans="4:27" s="86" customFormat="1" ht="12.75">
      <c r="D44" s="95"/>
      <c r="E44" s="87"/>
      <c r="F44" s="87"/>
      <c r="H44" s="88"/>
      <c r="O44" s="88"/>
      <c r="P44" s="88"/>
      <c r="Q44" s="88"/>
      <c r="R44" s="88"/>
      <c r="S44" s="88"/>
      <c r="T44" s="88"/>
      <c r="U44" s="88"/>
      <c r="V44" s="88"/>
      <c r="W44" s="88"/>
      <c r="X44" s="85"/>
      <c r="Y44" s="133"/>
      <c r="Z44" s="133"/>
      <c r="AA44" s="132"/>
    </row>
    <row r="45" spans="4:27" s="86" customFormat="1" ht="12.75">
      <c r="D45" s="95"/>
      <c r="E45" s="87"/>
      <c r="F45" s="87"/>
      <c r="H45" s="88"/>
      <c r="O45" s="88"/>
      <c r="P45" s="88"/>
      <c r="Q45" s="88"/>
      <c r="R45" s="88"/>
      <c r="S45" s="88"/>
      <c r="T45" s="88"/>
      <c r="U45" s="88"/>
      <c r="V45" s="88"/>
      <c r="W45" s="88"/>
      <c r="X45" s="85"/>
      <c r="Y45" s="133"/>
      <c r="Z45" s="133"/>
      <c r="AA45" s="132"/>
    </row>
    <row r="46" spans="4:27" s="86" customFormat="1" ht="12.75">
      <c r="D46" s="95"/>
      <c r="E46" s="87"/>
      <c r="F46" s="87"/>
      <c r="H46" s="88"/>
      <c r="O46" s="88"/>
      <c r="P46" s="88"/>
      <c r="Q46" s="88"/>
      <c r="R46" s="88"/>
      <c r="S46" s="88"/>
      <c r="T46" s="88"/>
      <c r="U46" s="88"/>
      <c r="V46" s="88"/>
      <c r="W46" s="88"/>
      <c r="X46" s="85"/>
      <c r="Y46" s="133"/>
      <c r="Z46" s="133"/>
      <c r="AA46" s="132"/>
    </row>
    <row r="47" spans="4:27" s="86" customFormat="1" ht="12.75">
      <c r="D47" s="95"/>
      <c r="E47" s="87"/>
      <c r="F47" s="87"/>
      <c r="H47" s="88"/>
      <c r="O47" s="88"/>
      <c r="P47" s="88"/>
      <c r="Q47" s="88"/>
      <c r="R47" s="88"/>
      <c r="S47" s="88"/>
      <c r="T47" s="88"/>
      <c r="U47" s="88"/>
      <c r="V47" s="88"/>
      <c r="W47" s="88"/>
      <c r="X47" s="85"/>
      <c r="Y47" s="133"/>
      <c r="Z47" s="133"/>
      <c r="AA47" s="132"/>
    </row>
    <row r="48" spans="4:27" s="86" customFormat="1" ht="12.75">
      <c r="D48" s="95"/>
      <c r="E48" s="87"/>
      <c r="F48" s="87"/>
      <c r="H48" s="88"/>
      <c r="O48" s="88"/>
      <c r="P48" s="88"/>
      <c r="Q48" s="88"/>
      <c r="R48" s="88"/>
      <c r="S48" s="88"/>
      <c r="T48" s="88"/>
      <c r="U48" s="88"/>
      <c r="V48" s="88"/>
      <c r="W48" s="88"/>
      <c r="X48" s="85"/>
      <c r="Y48" s="133"/>
      <c r="Z48" s="133"/>
      <c r="AA48" s="132"/>
    </row>
    <row r="49" spans="4:27" s="86" customFormat="1" ht="12.75">
      <c r="D49" s="95"/>
      <c r="E49" s="87"/>
      <c r="F49" s="87"/>
      <c r="H49" s="88"/>
      <c r="O49" s="88"/>
      <c r="P49" s="88"/>
      <c r="Q49" s="88"/>
      <c r="R49" s="88"/>
      <c r="S49" s="88"/>
      <c r="T49" s="88"/>
      <c r="U49" s="88"/>
      <c r="V49" s="88"/>
      <c r="W49" s="88"/>
      <c r="X49" s="85"/>
      <c r="Y49" s="133"/>
      <c r="Z49" s="133"/>
      <c r="AA49" s="132"/>
    </row>
    <row r="50" spans="4:27" s="86" customFormat="1" ht="12.75">
      <c r="D50" s="95"/>
      <c r="E50" s="87"/>
      <c r="F50" s="87"/>
      <c r="H50" s="88"/>
      <c r="O50" s="88"/>
      <c r="P50" s="88"/>
      <c r="Q50" s="88"/>
      <c r="R50" s="88"/>
      <c r="S50" s="88"/>
      <c r="T50" s="88"/>
      <c r="U50" s="88"/>
      <c r="V50" s="88"/>
      <c r="W50" s="88"/>
      <c r="X50" s="85"/>
      <c r="Y50" s="133"/>
      <c r="Z50" s="133"/>
      <c r="AA50" s="132"/>
    </row>
    <row r="51" spans="4:27" s="86" customFormat="1" ht="12.75">
      <c r="D51" s="95"/>
      <c r="E51" s="87"/>
      <c r="F51" s="87"/>
      <c r="H51" s="88"/>
      <c r="O51" s="88"/>
      <c r="P51" s="88"/>
      <c r="Q51" s="88"/>
      <c r="R51" s="88"/>
      <c r="S51" s="88"/>
      <c r="T51" s="88"/>
      <c r="U51" s="88"/>
      <c r="V51" s="88"/>
      <c r="W51" s="88"/>
      <c r="X51" s="85"/>
      <c r="Y51" s="133"/>
      <c r="Z51" s="133"/>
      <c r="AA51" s="132"/>
    </row>
    <row r="52" spans="4:27" s="86" customFormat="1" ht="12.75">
      <c r="D52" s="95"/>
      <c r="E52" s="87"/>
      <c r="F52" s="87"/>
      <c r="H52" s="88"/>
      <c r="O52" s="88"/>
      <c r="P52" s="88"/>
      <c r="Q52" s="88"/>
      <c r="R52" s="88"/>
      <c r="S52" s="88"/>
      <c r="T52" s="88"/>
      <c r="U52" s="88"/>
      <c r="V52" s="88"/>
      <c r="W52" s="88"/>
      <c r="X52" s="85"/>
      <c r="Y52" s="133"/>
      <c r="Z52" s="133"/>
      <c r="AA52" s="132"/>
    </row>
    <row r="53" spans="4:27" s="86" customFormat="1" ht="12.75">
      <c r="D53" s="95"/>
      <c r="E53" s="87"/>
      <c r="F53" s="87"/>
      <c r="H53" s="88"/>
      <c r="O53" s="88"/>
      <c r="P53" s="88"/>
      <c r="Q53" s="88"/>
      <c r="R53" s="88"/>
      <c r="S53" s="88"/>
      <c r="T53" s="88"/>
      <c r="U53" s="88"/>
      <c r="V53" s="88"/>
      <c r="W53" s="88"/>
      <c r="X53" s="85"/>
      <c r="Y53" s="133"/>
      <c r="Z53" s="133"/>
      <c r="AA53" s="132"/>
    </row>
    <row r="54" spans="4:27" s="86" customFormat="1" ht="12.75">
      <c r="D54" s="95"/>
      <c r="E54" s="87"/>
      <c r="F54" s="87"/>
      <c r="H54" s="88"/>
      <c r="O54" s="88"/>
      <c r="P54" s="88"/>
      <c r="Q54" s="88"/>
      <c r="R54" s="88"/>
      <c r="S54" s="88"/>
      <c r="T54" s="88"/>
      <c r="U54" s="88"/>
      <c r="V54" s="88"/>
      <c r="W54" s="88"/>
      <c r="X54" s="85"/>
      <c r="Y54" s="133"/>
      <c r="Z54" s="133"/>
      <c r="AA54" s="132"/>
    </row>
    <row r="55" spans="4:27" s="86" customFormat="1" ht="12.75">
      <c r="D55" s="95"/>
      <c r="E55" s="87"/>
      <c r="F55" s="87"/>
      <c r="H55" s="88"/>
      <c r="O55" s="88"/>
      <c r="P55" s="88"/>
      <c r="Q55" s="88"/>
      <c r="R55" s="88"/>
      <c r="S55" s="88"/>
      <c r="T55" s="88"/>
      <c r="U55" s="88"/>
      <c r="V55" s="88"/>
      <c r="W55" s="88"/>
      <c r="X55" s="85"/>
      <c r="Y55" s="133"/>
      <c r="Z55" s="133"/>
      <c r="AA55" s="132"/>
    </row>
    <row r="56" spans="4:27" s="86" customFormat="1" ht="12.75">
      <c r="D56" s="95"/>
      <c r="E56" s="87"/>
      <c r="F56" s="87"/>
      <c r="H56" s="88"/>
      <c r="O56" s="88"/>
      <c r="P56" s="88"/>
      <c r="Q56" s="88"/>
      <c r="R56" s="88"/>
      <c r="S56" s="88"/>
      <c r="T56" s="88"/>
      <c r="U56" s="88"/>
      <c r="V56" s="88"/>
      <c r="W56" s="88"/>
      <c r="X56" s="85"/>
      <c r="Y56" s="133"/>
      <c r="Z56" s="133"/>
      <c r="AA56" s="132"/>
    </row>
    <row r="57" spans="4:27" s="86" customFormat="1" ht="12.75">
      <c r="D57" s="95"/>
      <c r="E57" s="87"/>
      <c r="F57" s="87"/>
      <c r="H57" s="88"/>
      <c r="O57" s="88"/>
      <c r="P57" s="88"/>
      <c r="Q57" s="88"/>
      <c r="R57" s="88"/>
      <c r="S57" s="88"/>
      <c r="T57" s="88"/>
      <c r="U57" s="88"/>
      <c r="V57" s="88"/>
      <c r="W57" s="88"/>
      <c r="X57" s="85"/>
      <c r="Y57" s="133"/>
      <c r="Z57" s="133"/>
      <c r="AA57" s="132"/>
    </row>
    <row r="58" spans="4:27" s="86" customFormat="1" ht="12.75">
      <c r="D58" s="95"/>
      <c r="E58" s="87"/>
      <c r="F58" s="87"/>
      <c r="H58" s="88"/>
      <c r="O58" s="88"/>
      <c r="P58" s="88"/>
      <c r="Q58" s="88"/>
      <c r="R58" s="88"/>
      <c r="S58" s="88"/>
      <c r="T58" s="88"/>
      <c r="U58" s="88"/>
      <c r="V58" s="88"/>
      <c r="W58" s="88"/>
      <c r="X58" s="85"/>
      <c r="Y58" s="133"/>
      <c r="Z58" s="133"/>
      <c r="AA58" s="132"/>
    </row>
    <row r="59" spans="4:27" s="86" customFormat="1" ht="12.75">
      <c r="D59" s="95"/>
      <c r="E59" s="87"/>
      <c r="F59" s="87"/>
      <c r="H59" s="88"/>
      <c r="O59" s="88"/>
      <c r="P59" s="88"/>
      <c r="Q59" s="88"/>
      <c r="R59" s="88"/>
      <c r="S59" s="88"/>
      <c r="T59" s="88"/>
      <c r="U59" s="88"/>
      <c r="V59" s="88"/>
      <c r="W59" s="88"/>
      <c r="X59" s="85"/>
      <c r="Y59" s="133"/>
      <c r="Z59" s="133"/>
      <c r="AA59" s="132"/>
    </row>
    <row r="60" spans="4:27" s="86" customFormat="1" ht="12.75">
      <c r="D60" s="95"/>
      <c r="E60" s="87"/>
      <c r="F60" s="87"/>
      <c r="H60" s="88"/>
      <c r="O60" s="88"/>
      <c r="P60" s="88"/>
      <c r="Q60" s="88"/>
      <c r="R60" s="88"/>
      <c r="S60" s="88"/>
      <c r="T60" s="88"/>
      <c r="U60" s="88"/>
      <c r="V60" s="88"/>
      <c r="W60" s="88"/>
      <c r="X60" s="85"/>
      <c r="Y60" s="133"/>
      <c r="Z60" s="133"/>
      <c r="AA60" s="132"/>
    </row>
    <row r="61" spans="4:27" s="86" customFormat="1" ht="12.75">
      <c r="D61" s="95"/>
      <c r="E61" s="87"/>
      <c r="F61" s="87"/>
      <c r="H61" s="88"/>
      <c r="O61" s="88"/>
      <c r="P61" s="88"/>
      <c r="Q61" s="88"/>
      <c r="R61" s="88"/>
      <c r="S61" s="88"/>
      <c r="T61" s="88"/>
      <c r="U61" s="88"/>
      <c r="V61" s="88"/>
      <c r="W61" s="88"/>
      <c r="X61" s="85"/>
      <c r="Y61" s="133"/>
      <c r="Z61" s="133"/>
      <c r="AA61" s="132"/>
    </row>
    <row r="62" spans="4:27" s="86" customFormat="1" ht="12.75">
      <c r="D62" s="95"/>
      <c r="E62" s="87"/>
      <c r="F62" s="87"/>
      <c r="H62" s="88"/>
      <c r="O62" s="88"/>
      <c r="P62" s="88"/>
      <c r="Q62" s="88"/>
      <c r="R62" s="88"/>
      <c r="S62" s="88"/>
      <c r="T62" s="88"/>
      <c r="U62" s="88"/>
      <c r="V62" s="88"/>
      <c r="W62" s="88"/>
      <c r="X62" s="85"/>
      <c r="Y62" s="133"/>
      <c r="Z62" s="133"/>
      <c r="AA62" s="132"/>
    </row>
    <row r="63" spans="4:27" s="86" customFormat="1" ht="12.75">
      <c r="D63" s="95"/>
      <c r="E63" s="87"/>
      <c r="F63" s="87"/>
      <c r="H63" s="88"/>
      <c r="O63" s="88"/>
      <c r="P63" s="88"/>
      <c r="Q63" s="88"/>
      <c r="R63" s="88"/>
      <c r="S63" s="88"/>
      <c r="T63" s="88"/>
      <c r="U63" s="88"/>
      <c r="V63" s="88"/>
      <c r="W63" s="88"/>
      <c r="X63" s="85"/>
      <c r="Y63" s="133"/>
      <c r="Z63" s="133"/>
      <c r="AA63" s="132"/>
    </row>
    <row r="64" spans="4:27" s="86" customFormat="1" ht="12.75">
      <c r="D64" s="95"/>
      <c r="E64" s="87"/>
      <c r="F64" s="87"/>
      <c r="H64" s="88"/>
      <c r="O64" s="88"/>
      <c r="P64" s="88"/>
      <c r="Q64" s="88"/>
      <c r="R64" s="88"/>
      <c r="S64" s="88"/>
      <c r="T64" s="88"/>
      <c r="U64" s="88"/>
      <c r="V64" s="88"/>
      <c r="W64" s="88"/>
      <c r="X64" s="85"/>
      <c r="Y64" s="133"/>
      <c r="Z64" s="133"/>
      <c r="AA64" s="132"/>
    </row>
    <row r="65" spans="4:27" s="86" customFormat="1" ht="12.75">
      <c r="D65" s="95"/>
      <c r="E65" s="87"/>
      <c r="F65" s="87"/>
      <c r="H65" s="88"/>
      <c r="O65" s="88"/>
      <c r="P65" s="88"/>
      <c r="Q65" s="88"/>
      <c r="R65" s="88"/>
      <c r="S65" s="88"/>
      <c r="T65" s="88"/>
      <c r="U65" s="88"/>
      <c r="V65" s="88"/>
      <c r="W65" s="88"/>
      <c r="X65" s="85"/>
      <c r="Y65" s="133"/>
      <c r="Z65" s="133"/>
      <c r="AA65" s="132"/>
    </row>
    <row r="66" spans="4:27" s="86" customFormat="1" ht="12.75">
      <c r="D66" s="95"/>
      <c r="E66" s="87"/>
      <c r="F66" s="87"/>
      <c r="H66" s="88"/>
      <c r="O66" s="88"/>
      <c r="P66" s="88"/>
      <c r="Q66" s="88"/>
      <c r="R66" s="88"/>
      <c r="S66" s="88"/>
      <c r="T66" s="88"/>
      <c r="U66" s="88"/>
      <c r="V66" s="88"/>
      <c r="W66" s="88"/>
      <c r="X66" s="85"/>
      <c r="Y66" s="133"/>
      <c r="Z66" s="133"/>
      <c r="AA66" s="132"/>
    </row>
    <row r="67" spans="4:27" s="86" customFormat="1" ht="12.75">
      <c r="D67" s="95"/>
      <c r="E67" s="87"/>
      <c r="F67" s="87"/>
      <c r="H67" s="88"/>
      <c r="O67" s="88"/>
      <c r="P67" s="88"/>
      <c r="Q67" s="88"/>
      <c r="R67" s="88"/>
      <c r="S67" s="88"/>
      <c r="T67" s="88"/>
      <c r="U67" s="88"/>
      <c r="V67" s="88"/>
      <c r="W67" s="88"/>
      <c r="X67" s="85"/>
      <c r="Y67" s="133"/>
      <c r="Z67" s="133"/>
      <c r="AA67" s="132"/>
    </row>
    <row r="68" spans="4:27" s="86" customFormat="1" ht="12.75">
      <c r="D68" s="95"/>
      <c r="E68" s="87"/>
      <c r="F68" s="87"/>
      <c r="H68" s="88"/>
      <c r="O68" s="88"/>
      <c r="P68" s="88"/>
      <c r="Q68" s="88"/>
      <c r="R68" s="88"/>
      <c r="S68" s="88"/>
      <c r="T68" s="88"/>
      <c r="U68" s="88"/>
      <c r="V68" s="88"/>
      <c r="W68" s="88"/>
      <c r="X68" s="85"/>
      <c r="Y68" s="133"/>
      <c r="Z68" s="133"/>
      <c r="AA68" s="132"/>
    </row>
    <row r="69" spans="4:27" s="86" customFormat="1" ht="12.75">
      <c r="D69" s="95"/>
      <c r="E69" s="87"/>
      <c r="F69" s="87"/>
      <c r="H69" s="88"/>
      <c r="O69" s="88"/>
      <c r="P69" s="88"/>
      <c r="Q69" s="88"/>
      <c r="R69" s="88"/>
      <c r="S69" s="88"/>
      <c r="T69" s="88"/>
      <c r="U69" s="88"/>
      <c r="V69" s="88"/>
      <c r="W69" s="88"/>
      <c r="X69" s="85"/>
      <c r="Y69" s="133"/>
      <c r="Z69" s="133"/>
      <c r="AA69" s="132"/>
    </row>
    <row r="70" spans="4:27" s="86" customFormat="1" ht="12.75">
      <c r="D70" s="95"/>
      <c r="E70" s="87"/>
      <c r="F70" s="87"/>
      <c r="H70" s="88"/>
      <c r="O70" s="88"/>
      <c r="P70" s="88"/>
      <c r="Q70" s="88"/>
      <c r="R70" s="88"/>
      <c r="S70" s="88"/>
      <c r="T70" s="88"/>
      <c r="U70" s="88"/>
      <c r="V70" s="88"/>
      <c r="W70" s="88"/>
      <c r="X70" s="85"/>
      <c r="Y70" s="133"/>
      <c r="Z70" s="133"/>
      <c r="AA70" s="132"/>
    </row>
    <row r="71" spans="4:27" s="86" customFormat="1" ht="12.75">
      <c r="D71" s="95"/>
      <c r="E71" s="87"/>
      <c r="F71" s="87"/>
      <c r="H71" s="88"/>
      <c r="O71" s="88"/>
      <c r="P71" s="88"/>
      <c r="Q71" s="88"/>
      <c r="R71" s="88"/>
      <c r="S71" s="88"/>
      <c r="T71" s="88"/>
      <c r="U71" s="88"/>
      <c r="V71" s="88"/>
      <c r="W71" s="88"/>
      <c r="X71" s="85"/>
      <c r="Y71" s="133"/>
      <c r="Z71" s="133"/>
      <c r="AA71" s="132"/>
    </row>
    <row r="72" spans="4:27" s="86" customFormat="1" ht="12.75">
      <c r="D72" s="95"/>
      <c r="E72" s="87"/>
      <c r="F72" s="87"/>
      <c r="H72" s="88"/>
      <c r="O72" s="88"/>
      <c r="P72" s="88"/>
      <c r="Q72" s="88"/>
      <c r="R72" s="88"/>
      <c r="S72" s="88"/>
      <c r="T72" s="88"/>
      <c r="U72" s="88"/>
      <c r="V72" s="88"/>
      <c r="W72" s="88"/>
      <c r="X72" s="85"/>
      <c r="Y72" s="133"/>
      <c r="Z72" s="133"/>
      <c r="AA72" s="132"/>
    </row>
    <row r="73" spans="4:27" s="86" customFormat="1" ht="12.75">
      <c r="D73" s="95"/>
      <c r="E73" s="87"/>
      <c r="F73" s="87"/>
      <c r="H73" s="88"/>
      <c r="O73" s="88"/>
      <c r="P73" s="88"/>
      <c r="Q73" s="88"/>
      <c r="R73" s="88"/>
      <c r="S73" s="88"/>
      <c r="T73" s="88"/>
      <c r="U73" s="88"/>
      <c r="V73" s="88"/>
      <c r="W73" s="88"/>
      <c r="X73" s="85"/>
      <c r="Y73" s="133"/>
      <c r="Z73" s="133"/>
      <c r="AA73" s="132"/>
    </row>
    <row r="74" spans="4:27" s="86" customFormat="1" ht="12.75">
      <c r="D74" s="95"/>
      <c r="E74" s="87"/>
      <c r="F74" s="87"/>
      <c r="H74" s="88"/>
      <c r="O74" s="88"/>
      <c r="P74" s="88"/>
      <c r="Q74" s="88"/>
      <c r="R74" s="88"/>
      <c r="S74" s="88"/>
      <c r="T74" s="88"/>
      <c r="U74" s="88"/>
      <c r="V74" s="88"/>
      <c r="W74" s="88"/>
      <c r="X74" s="85"/>
      <c r="Y74" s="133"/>
      <c r="Z74" s="133"/>
      <c r="AA74" s="132"/>
    </row>
    <row r="75" spans="4:27" s="86" customFormat="1" ht="12.75">
      <c r="D75" s="95"/>
      <c r="E75" s="87"/>
      <c r="F75" s="87"/>
      <c r="H75" s="88"/>
      <c r="O75" s="88"/>
      <c r="P75" s="88"/>
      <c r="Q75" s="88"/>
      <c r="R75" s="88"/>
      <c r="S75" s="88"/>
      <c r="T75" s="88"/>
      <c r="U75" s="88"/>
      <c r="V75" s="88"/>
      <c r="W75" s="88"/>
      <c r="X75" s="85"/>
      <c r="Y75" s="133"/>
      <c r="Z75" s="133"/>
      <c r="AA75" s="132"/>
    </row>
    <row r="76" spans="4:27" s="86" customFormat="1" ht="12.75">
      <c r="D76" s="95"/>
      <c r="E76" s="87"/>
      <c r="F76" s="87"/>
      <c r="H76" s="88"/>
      <c r="O76" s="88"/>
      <c r="P76" s="88"/>
      <c r="Q76" s="88"/>
      <c r="R76" s="88"/>
      <c r="S76" s="88"/>
      <c r="T76" s="88"/>
      <c r="U76" s="88"/>
      <c r="V76" s="88"/>
      <c r="W76" s="88"/>
      <c r="X76" s="85"/>
      <c r="Y76" s="133"/>
      <c r="Z76" s="133"/>
      <c r="AA76" s="132"/>
    </row>
    <row r="77" spans="4:27" s="86" customFormat="1" ht="12.75">
      <c r="D77" s="95"/>
      <c r="E77" s="87"/>
      <c r="F77" s="87"/>
      <c r="H77" s="88"/>
      <c r="O77" s="88"/>
      <c r="P77" s="88"/>
      <c r="Q77" s="88"/>
      <c r="R77" s="88"/>
      <c r="S77" s="88"/>
      <c r="T77" s="88"/>
      <c r="U77" s="88"/>
      <c r="V77" s="88"/>
      <c r="W77" s="88"/>
      <c r="X77" s="85"/>
      <c r="Y77" s="133"/>
      <c r="Z77" s="133"/>
      <c r="AA77" s="132"/>
    </row>
    <row r="78" spans="4:27" s="86" customFormat="1" ht="12.75">
      <c r="D78" s="95"/>
      <c r="E78" s="87"/>
      <c r="F78" s="87"/>
      <c r="H78" s="88"/>
      <c r="O78" s="88"/>
      <c r="P78" s="88"/>
      <c r="Q78" s="88"/>
      <c r="R78" s="88"/>
      <c r="S78" s="88"/>
      <c r="T78" s="88"/>
      <c r="U78" s="88"/>
      <c r="V78" s="88"/>
      <c r="W78" s="88"/>
      <c r="X78" s="85"/>
      <c r="Y78" s="133"/>
      <c r="Z78" s="133"/>
      <c r="AA78" s="132"/>
    </row>
    <row r="79" spans="4:27" s="86" customFormat="1" ht="12.75">
      <c r="D79" s="95"/>
      <c r="E79" s="87"/>
      <c r="F79" s="87"/>
      <c r="H79" s="88"/>
      <c r="O79" s="88"/>
      <c r="P79" s="88"/>
      <c r="Q79" s="88"/>
      <c r="R79" s="88"/>
      <c r="S79" s="88"/>
      <c r="T79" s="88"/>
      <c r="U79" s="88"/>
      <c r="V79" s="88"/>
      <c r="W79" s="88"/>
      <c r="X79" s="85"/>
      <c r="Y79" s="133"/>
      <c r="Z79" s="133"/>
      <c r="AA79" s="132"/>
    </row>
    <row r="80" spans="4:27" s="86" customFormat="1" ht="12.75">
      <c r="D80" s="95"/>
      <c r="E80" s="87"/>
      <c r="F80" s="87"/>
      <c r="H80" s="88"/>
      <c r="O80" s="88"/>
      <c r="P80" s="88"/>
      <c r="Q80" s="88"/>
      <c r="R80" s="88"/>
      <c r="S80" s="88"/>
      <c r="T80" s="88"/>
      <c r="U80" s="88"/>
      <c r="V80" s="88"/>
      <c r="W80" s="88"/>
      <c r="X80" s="85"/>
      <c r="Y80" s="133"/>
      <c r="Z80" s="133"/>
      <c r="AA80" s="132"/>
    </row>
    <row r="81" spans="4:27" s="86" customFormat="1" ht="12.75">
      <c r="D81" s="95"/>
      <c r="E81" s="87"/>
      <c r="F81" s="87"/>
      <c r="H81" s="88"/>
      <c r="O81" s="88"/>
      <c r="P81" s="88"/>
      <c r="Q81" s="88"/>
      <c r="R81" s="88"/>
      <c r="S81" s="88"/>
      <c r="T81" s="88"/>
      <c r="U81" s="88"/>
      <c r="V81" s="88"/>
      <c r="W81" s="88"/>
      <c r="X81" s="85"/>
      <c r="Y81" s="133"/>
      <c r="Z81" s="133"/>
      <c r="AA81" s="132"/>
    </row>
    <row r="82" spans="4:27" s="86" customFormat="1" ht="12.75">
      <c r="D82" s="95"/>
      <c r="E82" s="87"/>
      <c r="F82" s="87"/>
      <c r="H82" s="88"/>
      <c r="O82" s="88"/>
      <c r="P82" s="88"/>
      <c r="Q82" s="88"/>
      <c r="R82" s="88"/>
      <c r="S82" s="88"/>
      <c r="T82" s="88"/>
      <c r="U82" s="88"/>
      <c r="V82" s="88"/>
      <c r="W82" s="88"/>
      <c r="X82" s="85"/>
      <c r="Y82" s="133"/>
      <c r="Z82" s="133"/>
      <c r="AA82" s="132"/>
    </row>
    <row r="83" spans="4:27" s="86" customFormat="1" ht="12.75">
      <c r="D83" s="95"/>
      <c r="E83" s="87"/>
      <c r="F83" s="87"/>
      <c r="H83" s="88"/>
      <c r="O83" s="88"/>
      <c r="P83" s="88"/>
      <c r="Q83" s="88"/>
      <c r="R83" s="88"/>
      <c r="S83" s="88"/>
      <c r="T83" s="88"/>
      <c r="U83" s="88"/>
      <c r="V83" s="88"/>
      <c r="W83" s="88"/>
      <c r="X83" s="85"/>
      <c r="Y83" s="133"/>
      <c r="Z83" s="133"/>
      <c r="AA83" s="132"/>
    </row>
    <row r="84" spans="4:27" s="86" customFormat="1" ht="12.75">
      <c r="D84" s="95"/>
      <c r="E84" s="87"/>
      <c r="F84" s="87"/>
      <c r="H84" s="88"/>
      <c r="O84" s="88"/>
      <c r="P84" s="88"/>
      <c r="Q84" s="88"/>
      <c r="R84" s="88"/>
      <c r="S84" s="88"/>
      <c r="T84" s="88"/>
      <c r="U84" s="88"/>
      <c r="V84" s="88"/>
      <c r="W84" s="88"/>
      <c r="X84" s="85"/>
      <c r="Y84" s="133"/>
      <c r="Z84" s="133"/>
      <c r="AA84" s="132"/>
    </row>
    <row r="85" spans="4:27" s="86" customFormat="1" ht="12.75">
      <c r="D85" s="95"/>
      <c r="E85" s="87"/>
      <c r="F85" s="87"/>
      <c r="H85" s="88"/>
      <c r="O85" s="88"/>
      <c r="P85" s="88"/>
      <c r="Q85" s="88"/>
      <c r="R85" s="88"/>
      <c r="S85" s="88"/>
      <c r="T85" s="88"/>
      <c r="U85" s="88"/>
      <c r="V85" s="88"/>
      <c r="W85" s="88"/>
      <c r="X85" s="85"/>
      <c r="Y85" s="133"/>
      <c r="Z85" s="133"/>
      <c r="AA85" s="132"/>
    </row>
    <row r="86" spans="4:27" s="86" customFormat="1" ht="12.75">
      <c r="D86" s="95"/>
      <c r="E86" s="87"/>
      <c r="F86" s="87"/>
      <c r="H86" s="88"/>
      <c r="O86" s="88"/>
      <c r="P86" s="88"/>
      <c r="Q86" s="88"/>
      <c r="R86" s="88"/>
      <c r="S86" s="88"/>
      <c r="T86" s="88"/>
      <c r="U86" s="88"/>
      <c r="V86" s="88"/>
      <c r="W86" s="88"/>
      <c r="X86" s="85"/>
      <c r="Y86" s="133"/>
      <c r="Z86" s="133"/>
      <c r="AA86" s="132"/>
    </row>
    <row r="87" spans="4:27" s="86" customFormat="1" ht="12.75">
      <c r="D87" s="95"/>
      <c r="E87" s="87"/>
      <c r="F87" s="87"/>
      <c r="H87" s="88"/>
      <c r="O87" s="88"/>
      <c r="P87" s="88"/>
      <c r="Q87" s="88"/>
      <c r="R87" s="88"/>
      <c r="S87" s="88"/>
      <c r="T87" s="88"/>
      <c r="U87" s="88"/>
      <c r="V87" s="88"/>
      <c r="W87" s="88"/>
      <c r="X87" s="85"/>
      <c r="Y87" s="133"/>
      <c r="Z87" s="133"/>
      <c r="AA87" s="132"/>
    </row>
    <row r="88" spans="4:27" s="86" customFormat="1" ht="12.75">
      <c r="D88" s="95"/>
      <c r="E88" s="87"/>
      <c r="F88" s="87"/>
      <c r="H88" s="88"/>
      <c r="O88" s="88"/>
      <c r="P88" s="88"/>
      <c r="Q88" s="88"/>
      <c r="R88" s="88"/>
      <c r="S88" s="88"/>
      <c r="T88" s="88"/>
      <c r="U88" s="88"/>
      <c r="V88" s="88"/>
      <c r="W88" s="88"/>
      <c r="X88" s="85"/>
      <c r="Y88" s="133"/>
      <c r="Z88" s="133"/>
      <c r="AA88" s="132"/>
    </row>
    <row r="89" spans="4:27" s="86" customFormat="1" ht="12.75">
      <c r="D89" s="95"/>
      <c r="E89" s="87"/>
      <c r="F89" s="87"/>
      <c r="H89" s="88"/>
      <c r="O89" s="88"/>
      <c r="P89" s="88"/>
      <c r="Q89" s="88"/>
      <c r="R89" s="88"/>
      <c r="S89" s="88"/>
      <c r="T89" s="88"/>
      <c r="U89" s="88"/>
      <c r="V89" s="88"/>
      <c r="W89" s="88"/>
      <c r="X89" s="85"/>
      <c r="Y89" s="133"/>
      <c r="Z89" s="133"/>
      <c r="AA89" s="132"/>
    </row>
    <row r="90" spans="4:27" s="86" customFormat="1" ht="12.75">
      <c r="D90" s="95"/>
      <c r="E90" s="87"/>
      <c r="F90" s="87"/>
      <c r="H90" s="88"/>
      <c r="O90" s="88"/>
      <c r="P90" s="88"/>
      <c r="Q90" s="88"/>
      <c r="R90" s="88"/>
      <c r="S90" s="88"/>
      <c r="T90" s="88"/>
      <c r="U90" s="88"/>
      <c r="V90" s="88"/>
      <c r="W90" s="88"/>
      <c r="X90" s="85"/>
      <c r="Y90" s="133"/>
      <c r="Z90" s="133"/>
      <c r="AA90" s="132"/>
    </row>
  </sheetData>
  <mergeCells count="14">
    <mergeCell ref="V5:V6"/>
    <mergeCell ref="W5:W6"/>
    <mergeCell ref="Q5:U5"/>
    <mergeCell ref="M5:P5"/>
    <mergeCell ref="A2:H2"/>
    <mergeCell ref="H5:H6"/>
    <mergeCell ref="I5:L5"/>
    <mergeCell ref="A5:A6"/>
    <mergeCell ref="B5:B6"/>
    <mergeCell ref="C5:C6"/>
    <mergeCell ref="G5:G6"/>
    <mergeCell ref="E5:E6"/>
    <mergeCell ref="F5:F6"/>
    <mergeCell ref="D5:D6"/>
  </mergeCells>
  <hyperlinks>
    <hyperlink ref="L7" r:id="rId1" display="=@sum(I6:P6"/>
    <hyperlink ref="L8:L27" r:id="rId2" display="=@sum(I6:P6"/>
  </hyperlinks>
  <printOptions/>
  <pageMargins left="0.16" right="0.11" top="0.19" bottom="0.11" header="0.14" footer="0.06"/>
  <pageSetup horizontalDpi="300" verticalDpi="300" orientation="landscape" scale="72" r:id="rId3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60" workbookViewId="0" topLeftCell="A1">
      <pane xSplit="16" topLeftCell="Q1" activePane="topRight" state="frozen"/>
      <selection pane="topLeft" activeCell="A1" sqref="A1"/>
      <selection pane="topRight" activeCell="A2" sqref="A2:K2"/>
    </sheetView>
  </sheetViews>
  <sheetFormatPr defaultColWidth="9.140625" defaultRowHeight="12.75"/>
  <cols>
    <col min="1" max="1" width="4.7109375" style="3" customWidth="1"/>
    <col min="2" max="2" width="24.28125" style="3" customWidth="1"/>
    <col min="3" max="3" width="11.421875" style="3" customWidth="1"/>
    <col min="4" max="4" width="8.421875" style="3" customWidth="1"/>
    <col min="5" max="6" width="11.00390625" style="3" customWidth="1"/>
    <col min="7" max="7" width="13.57421875" style="3" customWidth="1"/>
    <col min="8" max="8" width="12.421875" style="3" customWidth="1"/>
    <col min="9" max="9" width="9.421875" style="3" bestFit="1" customWidth="1"/>
    <col min="10" max="10" width="2.7109375" style="3" customWidth="1"/>
    <col min="11" max="11" width="7.140625" style="3" customWidth="1"/>
    <col min="12" max="12" width="3.00390625" style="3" customWidth="1"/>
    <col min="13" max="14" width="3.7109375" style="3" customWidth="1"/>
    <col min="15" max="15" width="3.28125" style="3" customWidth="1"/>
    <col min="16" max="16" width="7.00390625" style="3" customWidth="1"/>
    <col min="17" max="16384" width="9.140625" style="3" customWidth="1"/>
  </cols>
  <sheetData>
    <row r="1" spans="1:16" ht="22.5">
      <c r="A1" s="105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4" t="s">
        <v>22</v>
      </c>
      <c r="M1" s="14"/>
      <c r="N1" s="14"/>
      <c r="O1" s="14"/>
      <c r="P1" s="15"/>
    </row>
    <row r="2" spans="1:16" ht="15">
      <c r="A2" s="107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6" t="s">
        <v>24</v>
      </c>
      <c r="M2" s="16"/>
      <c r="N2" s="16"/>
      <c r="O2" s="16"/>
      <c r="P2" s="17"/>
    </row>
    <row r="3" spans="1:16" ht="15">
      <c r="A3" s="107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6" t="s">
        <v>26</v>
      </c>
      <c r="M3" s="16"/>
      <c r="N3" s="16"/>
      <c r="O3" s="16"/>
      <c r="P3" s="17"/>
    </row>
    <row r="4" spans="1:16" ht="15">
      <c r="A4" s="107" t="s">
        <v>27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6" t="s">
        <v>28</v>
      </c>
      <c r="M4" s="16"/>
      <c r="N4" s="16"/>
      <c r="O4" s="16"/>
      <c r="P4" s="17"/>
    </row>
    <row r="5" spans="1:16" ht="18.75">
      <c r="A5" s="51" t="s">
        <v>84</v>
      </c>
      <c r="B5" s="52"/>
      <c r="C5" s="7"/>
      <c r="D5" s="7"/>
      <c r="E5" s="7"/>
      <c r="F5" s="7"/>
      <c r="G5" s="5"/>
      <c r="H5" s="7"/>
      <c r="I5" s="7"/>
      <c r="J5" s="7"/>
      <c r="K5" s="19" t="s">
        <v>29</v>
      </c>
      <c r="L5" s="20"/>
      <c r="M5" s="20"/>
      <c r="N5" s="20"/>
      <c r="O5" s="20"/>
      <c r="P5" s="21"/>
    </row>
    <row r="6" spans="1:16" ht="12.75">
      <c r="A6" s="1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2"/>
    </row>
    <row r="7" spans="1:16" ht="12.75">
      <c r="A7" s="18"/>
      <c r="B7" s="7"/>
      <c r="C7" s="7"/>
      <c r="D7" s="7"/>
      <c r="E7" s="23" t="s">
        <v>30</v>
      </c>
      <c r="F7" s="23" t="s">
        <v>31</v>
      </c>
      <c r="G7" s="7"/>
      <c r="H7" s="7"/>
      <c r="I7" s="24" t="s">
        <v>32</v>
      </c>
      <c r="J7" s="7" t="s">
        <v>32</v>
      </c>
      <c r="K7" s="23" t="s">
        <v>20</v>
      </c>
      <c r="L7" s="7" t="s">
        <v>33</v>
      </c>
      <c r="M7" s="7" t="s">
        <v>33</v>
      </c>
      <c r="N7" s="7"/>
      <c r="O7" s="7" t="s">
        <v>34</v>
      </c>
      <c r="P7" s="22" t="s">
        <v>34</v>
      </c>
    </row>
    <row r="8" spans="1:16" ht="12.75">
      <c r="A8" s="18"/>
      <c r="B8" s="7"/>
      <c r="C8" s="8" t="s">
        <v>35</v>
      </c>
      <c r="D8" s="8"/>
      <c r="E8" s="55" t="str">
        <f>'SALARY REGISTER'!T4</f>
        <v>AUGUST</v>
      </c>
      <c r="F8" s="25">
        <f>'SALARY REGISTER'!U4</f>
        <v>2011</v>
      </c>
      <c r="G8" s="5"/>
      <c r="H8" s="7"/>
      <c r="I8" s="7"/>
      <c r="J8" s="7"/>
      <c r="K8" s="7"/>
      <c r="L8" s="7"/>
      <c r="M8" s="7"/>
      <c r="N8" s="7"/>
      <c r="O8" s="7"/>
      <c r="P8" s="22"/>
    </row>
    <row r="9" spans="1:16" ht="12.75">
      <c r="A9" s="18" t="s">
        <v>36</v>
      </c>
      <c r="B9" s="7"/>
      <c r="C9" s="7"/>
      <c r="D9" s="7"/>
      <c r="E9" s="56"/>
      <c r="F9" s="23"/>
      <c r="G9" s="108" t="s">
        <v>37</v>
      </c>
      <c r="H9" s="114"/>
      <c r="I9" s="25"/>
      <c r="J9" s="26"/>
      <c r="K9" s="7"/>
      <c r="L9" s="111"/>
      <c r="M9" s="112"/>
      <c r="N9" s="7"/>
      <c r="O9" s="111">
        <v>2011</v>
      </c>
      <c r="P9" s="112"/>
    </row>
    <row r="10" spans="1:16" ht="12.75">
      <c r="A10" s="18"/>
      <c r="B10" s="7"/>
      <c r="C10" s="8" t="s">
        <v>38</v>
      </c>
      <c r="D10" s="8"/>
      <c r="E10" s="55" t="str">
        <f>E8</f>
        <v>AUGUST</v>
      </c>
      <c r="F10" s="25">
        <f>F8</f>
        <v>2011</v>
      </c>
      <c r="G10" s="5"/>
      <c r="H10" s="7"/>
      <c r="I10" s="7"/>
      <c r="J10" s="7"/>
      <c r="K10" s="7"/>
      <c r="L10" s="7"/>
      <c r="M10" s="7"/>
      <c r="N10" s="7"/>
      <c r="O10" s="7"/>
      <c r="P10" s="22"/>
    </row>
    <row r="11" spans="1:16" ht="12.75">
      <c r="A11" s="1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2"/>
    </row>
    <row r="12" spans="1:16" ht="12.75">
      <c r="A12" s="18" t="s">
        <v>39</v>
      </c>
      <c r="B12" s="7"/>
      <c r="C12" s="7"/>
      <c r="D12" s="7"/>
      <c r="E12" s="25">
        <v>6</v>
      </c>
      <c r="F12" s="7"/>
      <c r="G12" s="7"/>
      <c r="H12" s="7"/>
      <c r="I12" s="25">
        <f>E12</f>
        <v>6</v>
      </c>
      <c r="J12" s="5"/>
      <c r="K12" s="5"/>
      <c r="L12" s="5"/>
      <c r="M12" s="5"/>
      <c r="N12" s="5"/>
      <c r="O12" s="5"/>
      <c r="P12" s="25">
        <f>E12</f>
        <v>6</v>
      </c>
    </row>
    <row r="13" spans="1:16" ht="12.75">
      <c r="A13" s="18"/>
      <c r="B13" s="7"/>
      <c r="C13" s="7"/>
      <c r="D13" s="27" t="s">
        <v>40</v>
      </c>
      <c r="E13" s="7"/>
      <c r="F13" s="7"/>
      <c r="G13" s="7"/>
      <c r="H13" s="27" t="s">
        <v>41</v>
      </c>
      <c r="I13" s="7"/>
      <c r="J13" s="5"/>
      <c r="K13" s="5"/>
      <c r="L13" s="23"/>
      <c r="M13" s="5"/>
      <c r="N13" s="11" t="s">
        <v>42</v>
      </c>
      <c r="O13" s="23"/>
      <c r="P13" s="22"/>
    </row>
    <row r="14" spans="1:16" ht="12.75">
      <c r="A14" s="18" t="s">
        <v>43</v>
      </c>
      <c r="B14" s="7"/>
      <c r="C14" s="7"/>
      <c r="D14" s="7"/>
      <c r="E14" s="25">
        <f>'SALARY REGISTER'!Z28</f>
        <v>35011</v>
      </c>
      <c r="F14" s="7"/>
      <c r="G14" s="7"/>
      <c r="H14" s="7"/>
      <c r="I14" s="25">
        <f>E14</f>
        <v>35011</v>
      </c>
      <c r="J14" s="5"/>
      <c r="K14" s="5"/>
      <c r="L14" s="5"/>
      <c r="M14" s="5"/>
      <c r="N14" s="5"/>
      <c r="O14" s="5"/>
      <c r="P14" s="25">
        <f>I14</f>
        <v>35011</v>
      </c>
    </row>
    <row r="15" spans="1:16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9"/>
    </row>
    <row r="16" spans="1:16" ht="12.75">
      <c r="A16" s="30" t="s">
        <v>44</v>
      </c>
      <c r="B16" s="8" t="s">
        <v>45</v>
      </c>
      <c r="C16" s="11" t="s">
        <v>46</v>
      </c>
      <c r="D16" s="7"/>
      <c r="E16" s="11" t="s">
        <v>47</v>
      </c>
      <c r="F16" s="23"/>
      <c r="G16" s="11" t="s">
        <v>48</v>
      </c>
      <c r="H16" s="23"/>
      <c r="I16" s="11" t="s">
        <v>49</v>
      </c>
      <c r="J16" s="23"/>
      <c r="K16" s="11" t="s">
        <v>50</v>
      </c>
      <c r="L16" s="23"/>
      <c r="M16" s="23"/>
      <c r="N16" s="31" t="s">
        <v>51</v>
      </c>
      <c r="O16" s="11"/>
      <c r="P16" s="32"/>
    </row>
    <row r="17" spans="1:16" ht="12.75">
      <c r="A17" s="98" t="s">
        <v>52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1"/>
    </row>
    <row r="18" spans="1:16" ht="12.75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2"/>
    </row>
    <row r="19" spans="1:17" ht="12.75">
      <c r="A19" s="33">
        <v>1</v>
      </c>
      <c r="B19" s="7" t="s">
        <v>53</v>
      </c>
      <c r="C19" s="34">
        <f>+C21-G19</f>
        <v>1286</v>
      </c>
      <c r="D19" s="7"/>
      <c r="E19" s="7"/>
      <c r="F19" s="7"/>
      <c r="G19" s="34">
        <f>'SALARY REGISTER'!Y28</f>
        <v>2917</v>
      </c>
      <c r="H19" s="7"/>
      <c r="I19" s="34">
        <f>ROUND((I14*0.5%),0)</f>
        <v>175</v>
      </c>
      <c r="J19" s="7"/>
      <c r="K19" s="6"/>
      <c r="L19" s="7"/>
      <c r="M19" s="102">
        <f>C19+G19+I19</f>
        <v>4378</v>
      </c>
      <c r="N19" s="103"/>
      <c r="O19" s="103"/>
      <c r="P19" s="104"/>
      <c r="Q19" s="36"/>
    </row>
    <row r="20" spans="1:16" ht="12.75">
      <c r="A20" s="33"/>
      <c r="B20" s="7"/>
      <c r="C20" s="37"/>
      <c r="D20" s="7"/>
      <c r="E20" s="7"/>
      <c r="F20" s="7"/>
      <c r="G20" s="37" t="s">
        <v>20</v>
      </c>
      <c r="H20" s="7"/>
      <c r="I20" s="38"/>
      <c r="J20" s="7"/>
      <c r="K20" s="7"/>
      <c r="L20" s="7"/>
      <c r="M20" s="7"/>
      <c r="N20" s="7"/>
      <c r="O20" s="7"/>
      <c r="P20" s="39"/>
    </row>
    <row r="21" spans="1:17" ht="12.75">
      <c r="A21" s="33">
        <v>2</v>
      </c>
      <c r="B21" s="7" t="s">
        <v>54</v>
      </c>
      <c r="C21" s="34">
        <f>'SALARY REGISTER'!Q28</f>
        <v>4203</v>
      </c>
      <c r="D21" s="7"/>
      <c r="E21" s="7"/>
      <c r="F21" s="7"/>
      <c r="G21" s="12"/>
      <c r="H21" s="7"/>
      <c r="I21" s="38"/>
      <c r="J21" s="7"/>
      <c r="K21" s="7"/>
      <c r="L21" s="7"/>
      <c r="M21" s="102">
        <f>C21</f>
        <v>4203</v>
      </c>
      <c r="N21" s="103"/>
      <c r="O21" s="103"/>
      <c r="P21" s="104"/>
      <c r="Q21" s="36"/>
    </row>
    <row r="22" spans="1:16" ht="12.75">
      <c r="A22" s="33"/>
      <c r="B22" s="7"/>
      <c r="C22" s="38"/>
      <c r="D22" s="7"/>
      <c r="E22" s="7"/>
      <c r="F22" s="7"/>
      <c r="G22" s="38"/>
      <c r="H22" s="7"/>
      <c r="I22" s="38"/>
      <c r="J22" s="7"/>
      <c r="K22" s="7"/>
      <c r="L22" s="7"/>
      <c r="M22" s="7"/>
      <c r="N22" s="7"/>
      <c r="O22" s="7"/>
      <c r="P22" s="40"/>
    </row>
    <row r="23" spans="1:17" ht="12.75">
      <c r="A23" s="33">
        <v>3</v>
      </c>
      <c r="B23" s="7" t="s">
        <v>55</v>
      </c>
      <c r="C23" s="38"/>
      <c r="D23" s="7"/>
      <c r="E23" s="34">
        <f>ROUND((E14*1.1%),0)</f>
        <v>385</v>
      </c>
      <c r="F23" s="7"/>
      <c r="G23" s="38"/>
      <c r="H23" s="7"/>
      <c r="I23" s="38"/>
      <c r="J23" s="7"/>
      <c r="K23" s="34">
        <f>I14*0.01%</f>
        <v>3.5011</v>
      </c>
      <c r="L23" s="7"/>
      <c r="M23" s="102">
        <f>E23+K23</f>
        <v>388.5011</v>
      </c>
      <c r="N23" s="103"/>
      <c r="O23" s="103"/>
      <c r="P23" s="104"/>
      <c r="Q23" s="36"/>
    </row>
    <row r="24" spans="1:16" ht="12.75">
      <c r="A24" s="33"/>
      <c r="B24" s="7"/>
      <c r="C24" s="38"/>
      <c r="D24" s="7"/>
      <c r="E24" s="38"/>
      <c r="F24" s="7"/>
      <c r="G24" s="38"/>
      <c r="H24" s="7"/>
      <c r="I24" s="38"/>
      <c r="J24" s="7"/>
      <c r="K24" s="38"/>
      <c r="L24" s="7"/>
      <c r="M24" s="7"/>
      <c r="N24" s="7"/>
      <c r="O24" s="7"/>
      <c r="P24" s="40"/>
    </row>
    <row r="25" spans="1:16" ht="12.75">
      <c r="A25" s="33">
        <v>4</v>
      </c>
      <c r="B25" s="7" t="s">
        <v>56</v>
      </c>
      <c r="C25" s="38"/>
      <c r="D25" s="7"/>
      <c r="E25" s="12"/>
      <c r="F25" s="7"/>
      <c r="G25" s="38"/>
      <c r="H25" s="7"/>
      <c r="I25" s="38"/>
      <c r="J25" s="7"/>
      <c r="K25" s="12"/>
      <c r="L25" s="7"/>
      <c r="M25" s="41"/>
      <c r="N25" s="13"/>
      <c r="O25" s="13"/>
      <c r="P25" s="35" t="s">
        <v>20</v>
      </c>
    </row>
    <row r="26" spans="1:16" ht="12.75">
      <c r="A26" s="33"/>
      <c r="B26" s="7"/>
      <c r="C26" s="38"/>
      <c r="D26" s="7"/>
      <c r="E26" s="38"/>
      <c r="F26" s="7"/>
      <c r="G26" s="38"/>
      <c r="H26" s="7"/>
      <c r="I26" s="38"/>
      <c r="J26" s="7"/>
      <c r="K26" s="38"/>
      <c r="L26" s="7"/>
      <c r="M26" s="7"/>
      <c r="N26" s="7"/>
      <c r="O26" s="7"/>
      <c r="P26" s="40" t="s">
        <v>20</v>
      </c>
    </row>
    <row r="27" spans="1:16" ht="12.75">
      <c r="A27" s="33">
        <v>5</v>
      </c>
      <c r="B27" s="7" t="s">
        <v>57</v>
      </c>
      <c r="C27" s="12"/>
      <c r="D27" s="7"/>
      <c r="E27" s="12"/>
      <c r="F27" s="7"/>
      <c r="G27" s="12"/>
      <c r="H27" s="7"/>
      <c r="I27" s="12"/>
      <c r="J27" s="7"/>
      <c r="K27" s="12"/>
      <c r="L27" s="7"/>
      <c r="M27" s="102"/>
      <c r="N27" s="103"/>
      <c r="O27" s="103"/>
      <c r="P27" s="104"/>
    </row>
    <row r="28" spans="1:16" ht="12.75">
      <c r="A28" s="33"/>
      <c r="B28" s="7"/>
      <c r="C28" s="38"/>
      <c r="D28" s="7"/>
      <c r="E28" s="38"/>
      <c r="F28" s="7"/>
      <c r="G28" s="38"/>
      <c r="H28" s="7"/>
      <c r="I28" s="38"/>
      <c r="J28" s="7"/>
      <c r="K28" s="38"/>
      <c r="L28" s="7"/>
      <c r="M28" s="7"/>
      <c r="N28" s="7"/>
      <c r="O28" s="7"/>
      <c r="P28" s="40" t="s">
        <v>20</v>
      </c>
    </row>
    <row r="29" spans="1:16" ht="12.75">
      <c r="A29" s="33">
        <v>6</v>
      </c>
      <c r="B29" s="7" t="s">
        <v>58</v>
      </c>
      <c r="C29" s="12"/>
      <c r="D29" s="7"/>
      <c r="E29" s="12"/>
      <c r="F29" s="7"/>
      <c r="G29" s="12"/>
      <c r="H29" s="7"/>
      <c r="I29" s="12"/>
      <c r="J29" s="7"/>
      <c r="K29" s="12"/>
      <c r="L29" s="7"/>
      <c r="M29" s="41"/>
      <c r="N29" s="13"/>
      <c r="O29" s="13"/>
      <c r="P29" s="35" t="s">
        <v>20</v>
      </c>
    </row>
    <row r="30" spans="1:16" ht="12.75">
      <c r="A30" s="18"/>
      <c r="B30" s="7" t="s">
        <v>59</v>
      </c>
      <c r="C30" s="38"/>
      <c r="D30" s="7"/>
      <c r="E30" s="38"/>
      <c r="F30" s="7"/>
      <c r="G30" s="38"/>
      <c r="H30" s="7"/>
      <c r="I30" s="38"/>
      <c r="J30" s="7"/>
      <c r="K30" s="38"/>
      <c r="L30" s="7"/>
      <c r="M30" s="7"/>
      <c r="N30" s="7"/>
      <c r="O30" s="7"/>
      <c r="P30" s="39"/>
    </row>
    <row r="31" spans="1:16" ht="13.5" thickBot="1">
      <c r="A31" s="18"/>
      <c r="B31" s="7"/>
      <c r="C31" s="38"/>
      <c r="D31" s="7"/>
      <c r="E31" s="38"/>
      <c r="F31" s="7"/>
      <c r="G31" s="38"/>
      <c r="H31" s="7"/>
      <c r="I31" s="38"/>
      <c r="J31" s="7"/>
      <c r="K31" s="38"/>
      <c r="L31" s="7"/>
      <c r="M31" s="7"/>
      <c r="N31" s="7"/>
      <c r="O31" s="7"/>
      <c r="P31" s="39"/>
    </row>
    <row r="32" spans="1:17" ht="13.5" thickBot="1">
      <c r="A32" s="18"/>
      <c r="B32" s="8" t="s">
        <v>19</v>
      </c>
      <c r="C32" s="42">
        <f>SUM(C19:C31)</f>
        <v>5489</v>
      </c>
      <c r="D32" s="8"/>
      <c r="E32" s="42">
        <f>SUM(E19:E31)</f>
        <v>385</v>
      </c>
      <c r="F32" s="8"/>
      <c r="G32" s="42">
        <f>SUM(G19:G31)</f>
        <v>2917</v>
      </c>
      <c r="H32" s="8"/>
      <c r="I32" s="42">
        <f>SUM(I19:I31)</f>
        <v>175</v>
      </c>
      <c r="J32" s="8"/>
      <c r="K32" s="42">
        <f>SUM(K19:K31)</f>
        <v>3.5011</v>
      </c>
      <c r="L32" s="7"/>
      <c r="M32" s="115">
        <f>SUM(M19:M31)</f>
        <v>8969.5011</v>
      </c>
      <c r="N32" s="116"/>
      <c r="O32" s="116"/>
      <c r="P32" s="117"/>
      <c r="Q32" s="36"/>
    </row>
    <row r="33" spans="1:16" ht="12.75">
      <c r="A33" s="1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2"/>
    </row>
    <row r="34" spans="1:16" ht="12.75">
      <c r="A34" s="18"/>
      <c r="B34" s="7" t="s">
        <v>60</v>
      </c>
      <c r="C34" s="7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</row>
    <row r="35" spans="1:16" ht="12.75">
      <c r="A35" s="1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2"/>
    </row>
    <row r="36" spans="1:16" ht="12.75">
      <c r="A36" s="18"/>
      <c r="B36" s="7" t="s">
        <v>61</v>
      </c>
      <c r="C36" s="118"/>
      <c r="D36" s="118"/>
      <c r="E36" s="118"/>
      <c r="F36" s="118"/>
      <c r="G36" s="118"/>
      <c r="H36" s="8" t="s">
        <v>62</v>
      </c>
      <c r="I36" s="8"/>
      <c r="J36" s="7"/>
      <c r="K36" s="7"/>
      <c r="L36" s="7"/>
      <c r="M36" s="7"/>
      <c r="N36" s="7"/>
      <c r="O36" s="7"/>
      <c r="P36" s="22"/>
    </row>
    <row r="37" spans="1:16" ht="12.75">
      <c r="A37" s="18"/>
      <c r="B37" s="7" t="s">
        <v>63</v>
      </c>
      <c r="C37" s="113"/>
      <c r="D37" s="113"/>
      <c r="E37" s="113"/>
      <c r="F37" s="113"/>
      <c r="G37" s="113"/>
      <c r="H37" s="7" t="s">
        <v>64</v>
      </c>
      <c r="I37" s="9"/>
      <c r="J37" s="9"/>
      <c r="K37" s="9"/>
      <c r="L37" s="9"/>
      <c r="M37" s="9"/>
      <c r="N37" s="9"/>
      <c r="O37" s="9"/>
      <c r="P37" s="29"/>
    </row>
    <row r="38" spans="1:16" ht="12.75">
      <c r="A38" s="18"/>
      <c r="C38" s="8"/>
      <c r="D38" s="7"/>
      <c r="E38" s="7"/>
      <c r="F38" s="7"/>
      <c r="G38" s="7"/>
      <c r="H38" s="7" t="s">
        <v>66</v>
      </c>
      <c r="I38" s="9"/>
      <c r="J38" s="13"/>
      <c r="K38" s="13"/>
      <c r="L38" s="13"/>
      <c r="M38" s="13"/>
      <c r="N38" s="13"/>
      <c r="O38" s="13"/>
      <c r="P38" s="43"/>
    </row>
    <row r="39" spans="1:16" ht="12.75">
      <c r="A39" s="18"/>
      <c r="B39" s="7" t="s">
        <v>65</v>
      </c>
      <c r="C39" s="24"/>
      <c r="D39" s="7"/>
      <c r="E39" s="7"/>
      <c r="F39" s="7"/>
      <c r="G39" s="7"/>
      <c r="H39" s="7" t="s">
        <v>68</v>
      </c>
      <c r="I39" s="7"/>
      <c r="J39" s="13"/>
      <c r="K39" s="13"/>
      <c r="L39" s="13"/>
      <c r="M39" s="13"/>
      <c r="N39" s="13"/>
      <c r="O39" s="13"/>
      <c r="P39" s="43"/>
    </row>
    <row r="40" spans="1:16" ht="12.75">
      <c r="A40" s="18"/>
      <c r="B40" s="7" t="s">
        <v>67</v>
      </c>
      <c r="C40" s="7"/>
      <c r="D40" s="7"/>
      <c r="E40" s="7"/>
      <c r="F40" s="7"/>
      <c r="G40" s="7"/>
      <c r="H40" s="7" t="s">
        <v>69</v>
      </c>
      <c r="I40" s="9"/>
      <c r="J40" s="13"/>
      <c r="K40" s="13"/>
      <c r="L40" s="13"/>
      <c r="M40" s="13"/>
      <c r="N40" s="13"/>
      <c r="O40" s="13"/>
      <c r="P40" s="43"/>
    </row>
    <row r="41" spans="1:16" ht="12.75">
      <c r="A41" s="18"/>
      <c r="B41" s="7"/>
      <c r="C41" s="7"/>
      <c r="D41" s="7"/>
      <c r="E41" s="7"/>
      <c r="F41" s="24"/>
      <c r="G41" s="7"/>
      <c r="H41" s="7" t="s">
        <v>70</v>
      </c>
      <c r="I41" s="9"/>
      <c r="J41" s="13"/>
      <c r="K41" s="13"/>
      <c r="L41" s="13"/>
      <c r="M41" s="13"/>
      <c r="N41" s="13"/>
      <c r="O41" s="13"/>
      <c r="P41" s="43"/>
    </row>
    <row r="42" spans="1:16" ht="12.75">
      <c r="A42" s="18"/>
      <c r="B42" s="7"/>
      <c r="C42" s="7"/>
      <c r="D42" s="7"/>
      <c r="E42" s="7"/>
      <c r="F42" s="7"/>
      <c r="G42" s="7"/>
      <c r="H42" s="7" t="s">
        <v>71</v>
      </c>
      <c r="I42" s="13"/>
      <c r="J42" s="13"/>
      <c r="K42" s="13"/>
      <c r="L42" s="13"/>
      <c r="M42" s="13"/>
      <c r="N42" s="13"/>
      <c r="O42" s="13"/>
      <c r="P42" s="43"/>
    </row>
    <row r="43" spans="1:16" ht="12.75">
      <c r="A43" s="107" t="s">
        <v>72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14"/>
    </row>
    <row r="44" spans="1:16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4"/>
    </row>
    <row r="45" spans="1:16" ht="9" customHeight="1">
      <c r="A45" s="28"/>
      <c r="B45" s="9" t="s">
        <v>73</v>
      </c>
      <c r="C45" s="19"/>
      <c r="D45" s="19"/>
      <c r="E45" s="9" t="s">
        <v>20</v>
      </c>
      <c r="F45" s="45"/>
      <c r="G45" s="4"/>
      <c r="H45" s="46"/>
      <c r="I45" s="45" t="s">
        <v>74</v>
      </c>
      <c r="J45" s="47" t="s">
        <v>20</v>
      </c>
      <c r="K45" s="48"/>
      <c r="L45" s="9"/>
      <c r="M45" s="9"/>
      <c r="N45" s="9"/>
      <c r="O45" s="9"/>
      <c r="P45" s="29"/>
    </row>
  </sheetData>
  <mergeCells count="17">
    <mergeCell ref="D34:P34"/>
    <mergeCell ref="L9:M9"/>
    <mergeCell ref="C37:G37"/>
    <mergeCell ref="A43:P43"/>
    <mergeCell ref="G9:H9"/>
    <mergeCell ref="M23:P23"/>
    <mergeCell ref="M27:P27"/>
    <mergeCell ref="M32:P32"/>
    <mergeCell ref="C36:G36"/>
    <mergeCell ref="O9:P9"/>
    <mergeCell ref="A17:P17"/>
    <mergeCell ref="M19:P19"/>
    <mergeCell ref="M21:P21"/>
    <mergeCell ref="A1:K1"/>
    <mergeCell ref="A2:K2"/>
    <mergeCell ref="A3:K3"/>
    <mergeCell ref="A4:K4"/>
  </mergeCells>
  <printOptions/>
  <pageMargins left="0.16" right="0.24" top="0.22" bottom="0.2" header="0.1" footer="0.13"/>
  <pageSetup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VINODKUMAR</cp:lastModifiedBy>
  <cp:lastPrinted>2011-08-26T12:35:47Z</cp:lastPrinted>
  <dcterms:created xsi:type="dcterms:W3CDTF">1996-10-14T23:33:28Z</dcterms:created>
  <dcterms:modified xsi:type="dcterms:W3CDTF">2011-09-18T11:00:09Z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