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00" windowHeight="4815" activeTab="0"/>
  </bookViews>
  <sheets>
    <sheet name="PF" sheetId="1" r:id="rId1"/>
    <sheet name="ES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<sst xmlns="http://schemas.openxmlformats.org/spreadsheetml/2006/main" count="32" uniqueCount="31">
  <si>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S.No.</t>
  </si>
  <si>
    <t>Employee Name</t>
  </si>
  <si>
    <t>Gross Salary</t>
  </si>
  <si>
    <t>Working Days</t>
  </si>
  <si>
    <t>Basic Salary</t>
  </si>
  <si>
    <t>E.P.F.</t>
  </si>
  <si>
    <t>F.P.F.</t>
  </si>
  <si>
    <t>E.P.F. +  F.P.F.</t>
  </si>
  <si>
    <t>Employee Contribution</t>
  </si>
  <si>
    <t>P.F. Code</t>
  </si>
  <si>
    <t>Employers Contribution</t>
  </si>
  <si>
    <t>Total   Employers Contribbution</t>
  </si>
  <si>
    <t>Month</t>
  </si>
  <si>
    <t xml:space="preserve">PF Calculation Sheet </t>
  </si>
  <si>
    <t xml:space="preserve">This is the general method which </t>
  </si>
  <si>
    <t xml:space="preserve">everyone should applies according </t>
  </si>
  <si>
    <t>to PF authority.</t>
  </si>
  <si>
    <t>after this calculation you have to</t>
  </si>
  <si>
    <t>Account No. 1</t>
  </si>
  <si>
    <t>12 % + 3.67 %</t>
  </si>
  <si>
    <t>Account No. 2</t>
  </si>
  <si>
    <t>Account No. 10</t>
  </si>
  <si>
    <t>Account No. 21</t>
  </si>
  <si>
    <t>Account No. 22</t>
  </si>
  <si>
    <t>calculate 1.61 % admin, inspection etc. charges</t>
  </si>
  <si>
    <t>by employer side.</t>
  </si>
  <si>
    <t>and which you have to fill in PF Challan</t>
  </si>
  <si>
    <t xml:space="preserve">For ESIC now days you not need to calculae anything by yourself just log in www.esic.in, with your given </t>
  </si>
  <si>
    <t>user id &amp; password, provide by ESIC. And you just have to do some data entry as working days and salary</t>
  </si>
  <si>
    <t>after that everything will be calculate by system itself.</t>
  </si>
  <si>
    <t>but if you want to know that caculation write to me.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</si>
</sst>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_);_(* \(#,##0.0\);_(* &quot;-&quot;?_);_(@_)"/>
    <numFmt numFmtId="168" formatCode="_(* #,##0_);_(* \(#,##0\);_(* &quot;-&quot;?_);_(@_)"/>
    <numFmt numFmtId="169" formatCode="_(* #,##0.0_);_(* \(#,##0.0\);_(* &quot;-&quot;??_);_(@_)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6"/>
      <color indexed="8"/>
      <name val="Showcard Gothic"/>
      <family val="5"/>
    </font>
    <font>
      <b/>
      <sz val="9"/>
      <color indexed="43"/>
      <name val="Tw Cen MT Condensed"/>
      <family val="2"/>
    </font>
    <font>
      <sz val="9"/>
      <color indexed="43"/>
      <name val="Tw Cen MT Condensed"/>
      <family val="2"/>
    </font>
    <font>
      <sz val="9"/>
      <color indexed="19"/>
      <name val="Tw Cen MT Condensed"/>
      <family val="2"/>
    </font>
    <font>
      <b/>
      <sz val="9"/>
      <color indexed="19"/>
      <name val="Tw Cen MT Condensed"/>
      <family val="2"/>
    </font>
    <font>
      <b/>
      <sz val="10"/>
      <color indexed="9"/>
      <name val="Times New Roman"/>
      <family val="1"/>
    </font>
    <font>
      <sz val="9"/>
      <color indexed="9"/>
      <name val="Times New Roman"/>
      <family val="2"/>
    </font>
    <font>
      <sz val="10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theme="2" tint="-0.09996999800205231"/>
      <name val="Tw Cen MT Condensed"/>
      <family val="2"/>
    </font>
    <font>
      <sz val="9"/>
      <color theme="2" tint="-0.7499799728393555"/>
      <name val="Tw Cen MT Condensed"/>
      <family val="2"/>
    </font>
    <font>
      <b/>
      <sz val="9"/>
      <color theme="2" tint="-0.7499799728393555"/>
      <name val="Tw Cen MT Condensed"/>
      <family val="2"/>
    </font>
    <font>
      <b/>
      <sz val="9"/>
      <color theme="2" tint="-0.09996999800205231"/>
      <name val="Tw Cen MT Condensed"/>
      <family val="2"/>
    </font>
    <font>
      <b/>
      <sz val="10"/>
      <color theme="0"/>
      <name val="Times New Roman"/>
      <family val="1"/>
    </font>
    <font>
      <sz val="9"/>
      <color theme="0"/>
      <name val="Times New Roman"/>
      <family val="2"/>
    </font>
    <font>
      <sz val="10"/>
      <color theme="0"/>
      <name val="Times New Roman"/>
      <family val="2"/>
    </font>
    <font>
      <sz val="16"/>
      <color theme="1"/>
      <name val="Showcard Gothic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6" fontId="42" fillId="33" borderId="10" xfId="0" applyNumberFormat="1" applyFont="1" applyFill="1" applyBorder="1" applyAlignment="1" applyProtection="1">
      <alignment horizontal="center" vertical="center"/>
      <protection hidden="1"/>
    </xf>
    <xf numFmtId="0" fontId="43" fillId="34" borderId="0" xfId="0" applyFont="1" applyFill="1" applyAlignment="1" applyProtection="1">
      <alignment vertical="center"/>
      <protection hidden="1"/>
    </xf>
    <xf numFmtId="166" fontId="44" fillId="35" borderId="11" xfId="0" applyNumberFormat="1" applyFont="1" applyFill="1" applyBorder="1" applyAlignment="1" applyProtection="1">
      <alignment horizontal="center" vertical="center"/>
      <protection hidden="1"/>
    </xf>
    <xf numFmtId="0" fontId="45" fillId="33" borderId="10" xfId="0" applyFont="1" applyFill="1" applyBorder="1" applyAlignment="1" applyProtection="1">
      <alignment vertical="center"/>
      <protection hidden="1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10" fontId="45" fillId="33" borderId="10" xfId="0" applyNumberFormat="1" applyFont="1" applyFill="1" applyBorder="1" applyAlignment="1" applyProtection="1">
      <alignment horizontal="center" vertical="center"/>
      <protection hidden="1"/>
    </xf>
    <xf numFmtId="168" fontId="42" fillId="33" borderId="10" xfId="0" applyNumberFormat="1" applyFont="1" applyFill="1" applyBorder="1" applyAlignment="1" applyProtection="1">
      <alignment horizontal="center" vertical="center"/>
      <protection hidden="1"/>
    </xf>
    <xf numFmtId="0" fontId="46" fillId="33" borderId="10" xfId="0" applyFont="1" applyFill="1" applyBorder="1" applyAlignment="1" applyProtection="1">
      <alignment horizontal="center" vertical="center"/>
      <protection hidden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/>
    </xf>
    <xf numFmtId="0" fontId="47" fillId="36" borderId="10" xfId="0" applyFont="1" applyFill="1" applyBorder="1" applyAlignment="1" applyProtection="1">
      <alignment horizontal="center" vertical="center"/>
      <protection hidden="1"/>
    </xf>
    <xf numFmtId="1" fontId="47" fillId="36" borderId="10" xfId="0" applyNumberFormat="1" applyFont="1" applyFill="1" applyBorder="1" applyAlignment="1" applyProtection="1">
      <alignment horizontal="center" vertical="center"/>
      <protection hidden="1"/>
    </xf>
    <xf numFmtId="0" fontId="47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1" fontId="29" fillId="33" borderId="10" xfId="0" applyNumberFormat="1" applyFont="1" applyFill="1" applyBorder="1" applyAlignment="1" applyProtection="1">
      <alignment horizontal="center" vertical="center"/>
      <protection hidden="1"/>
    </xf>
    <xf numFmtId="0" fontId="4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\2011-12\GFE%20Payroll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Data Sheet"/>
      <sheetName val="Company Policy"/>
      <sheetName val="Salary Statement"/>
      <sheetName val="ESIC Ledger"/>
      <sheetName val="PF Ledger"/>
      <sheetName val="Pay Slip"/>
      <sheetName val="Bank Enc."/>
      <sheetName val="Pay Slip (2)"/>
      <sheetName val="Reports"/>
      <sheetName val="Apr-Sal"/>
      <sheetName val="May-Sal"/>
      <sheetName val="Jun-Sal"/>
      <sheetName val="Jul-Sal"/>
      <sheetName val="Aug-Sal"/>
      <sheetName val="Leave Sheet"/>
      <sheetName val="January"/>
      <sheetName val="February"/>
      <sheetName val="March"/>
      <sheetName val="Apr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5.00390625" style="19" customWidth="1"/>
    <col min="2" max="5" width="9.140625" style="19" customWidth="1"/>
    <col min="6" max="6" width="11.28125" style="19" customWidth="1"/>
    <col min="7" max="7" width="10.7109375" style="19" customWidth="1"/>
    <col min="8" max="9" width="9.140625" style="19" customWidth="1"/>
    <col min="10" max="10" width="12.421875" style="19" customWidth="1"/>
    <col min="11" max="11" width="3.57421875" style="19" customWidth="1"/>
    <col min="12" max="12" width="11.00390625" style="19" customWidth="1"/>
    <col min="13" max="13" width="15.7109375" style="19" customWidth="1"/>
    <col min="14" max="14" width="11.140625" style="19" customWidth="1"/>
    <col min="15" max="16384" width="9.140625" style="19" customWidth="1"/>
  </cols>
  <sheetData>
    <row r="1" spans="1:13" ht="22.5">
      <c r="A1" s="18" t="s">
        <v>13</v>
      </c>
      <c r="L1" s="21" t="s">
        <v>12</v>
      </c>
      <c r="M1" s="21">
        <v>31</v>
      </c>
    </row>
    <row r="2" spans="1:10" ht="15" customHeight="1">
      <c r="A2" s="8" t="s">
        <v>0</v>
      </c>
      <c r="B2" s="9" t="s">
        <v>9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8</v>
      </c>
      <c r="H2" s="9" t="s">
        <v>10</v>
      </c>
      <c r="I2" s="9"/>
      <c r="J2" s="9" t="s">
        <v>11</v>
      </c>
    </row>
    <row r="3" spans="1:10" ht="27.75" customHeight="1">
      <c r="A3" s="8"/>
      <c r="B3" s="9"/>
      <c r="C3" s="9"/>
      <c r="D3" s="9"/>
      <c r="E3" s="9"/>
      <c r="F3" s="9"/>
      <c r="G3" s="9"/>
      <c r="H3" s="9"/>
      <c r="I3" s="9"/>
      <c r="J3" s="9"/>
    </row>
    <row r="4" spans="1:10" ht="15" customHeight="1">
      <c r="A4" s="8"/>
      <c r="B4" s="9"/>
      <c r="C4" s="9"/>
      <c r="D4" s="9"/>
      <c r="E4" s="9"/>
      <c r="F4" s="9"/>
      <c r="G4" s="8" t="s">
        <v>5</v>
      </c>
      <c r="H4" s="8" t="s">
        <v>5</v>
      </c>
      <c r="I4" s="8" t="s">
        <v>6</v>
      </c>
      <c r="J4" s="8" t="s">
        <v>7</v>
      </c>
    </row>
    <row r="5" spans="1:10" ht="15">
      <c r="A5" s="8"/>
      <c r="B5" s="9"/>
      <c r="C5" s="9"/>
      <c r="D5" s="9"/>
      <c r="E5" s="9"/>
      <c r="F5" s="9"/>
      <c r="G5" s="8"/>
      <c r="H5" s="8"/>
      <c r="I5" s="8"/>
      <c r="J5" s="8"/>
    </row>
    <row r="6" spans="1:15" ht="15">
      <c r="A6" s="10">
        <v>1</v>
      </c>
      <c r="B6" s="11"/>
      <c r="C6" s="11"/>
      <c r="D6" s="12">
        <v>10000</v>
      </c>
      <c r="E6" s="12">
        <v>31</v>
      </c>
      <c r="F6" s="13">
        <f>ROUNDUP(D6/$M$1*E6,0)*50%</f>
        <v>5000</v>
      </c>
      <c r="G6" s="12">
        <f>ROUND(F6*12%,0)</f>
        <v>600</v>
      </c>
      <c r="H6" s="14">
        <f>G6-I6</f>
        <v>183</v>
      </c>
      <c r="I6" s="14">
        <f>ROUND(F6*8.33%,0)</f>
        <v>417</v>
      </c>
      <c r="J6" s="14">
        <f>SUM(H6:I6)</f>
        <v>600</v>
      </c>
      <c r="L6" s="22" t="s">
        <v>14</v>
      </c>
      <c r="M6" s="22"/>
      <c r="N6" s="22"/>
      <c r="O6" s="22"/>
    </row>
    <row r="7" spans="1:15" ht="15">
      <c r="A7" s="10">
        <v>2</v>
      </c>
      <c r="B7" s="11"/>
      <c r="C7" s="11"/>
      <c r="D7" s="12">
        <v>10500</v>
      </c>
      <c r="E7" s="12">
        <v>28</v>
      </c>
      <c r="F7" s="13">
        <f aca="true" t="shared" si="0" ref="F7:F31">ROUNDUP(D7/$M$1*E7,0)*50%</f>
        <v>4742</v>
      </c>
      <c r="G7" s="12">
        <f aca="true" t="shared" si="1" ref="G7:G31">ROUND(F7*12%,0)</f>
        <v>569</v>
      </c>
      <c r="H7" s="14">
        <f aca="true" t="shared" si="2" ref="H7:H31">G7-I7</f>
        <v>174</v>
      </c>
      <c r="I7" s="14">
        <f aca="true" t="shared" si="3" ref="I7:I31">ROUND(F7*8.33%,0)</f>
        <v>395</v>
      </c>
      <c r="J7" s="14">
        <f aca="true" t="shared" si="4" ref="J7:J31">SUM(H7:I7)</f>
        <v>569</v>
      </c>
      <c r="L7" s="22" t="s">
        <v>15</v>
      </c>
      <c r="M7" s="22"/>
      <c r="N7" s="22"/>
      <c r="O7" s="22"/>
    </row>
    <row r="8" spans="1:15" ht="15">
      <c r="A8" s="10">
        <v>3</v>
      </c>
      <c r="B8" s="11"/>
      <c r="C8" s="11"/>
      <c r="D8" s="12">
        <v>8000</v>
      </c>
      <c r="E8" s="12">
        <v>31</v>
      </c>
      <c r="F8" s="13">
        <f t="shared" si="0"/>
        <v>4000</v>
      </c>
      <c r="G8" s="12">
        <f t="shared" si="1"/>
        <v>480</v>
      </c>
      <c r="H8" s="14">
        <f t="shared" si="2"/>
        <v>147</v>
      </c>
      <c r="I8" s="14">
        <f t="shared" si="3"/>
        <v>333</v>
      </c>
      <c r="J8" s="14">
        <f t="shared" si="4"/>
        <v>480</v>
      </c>
      <c r="L8" s="22" t="s">
        <v>16</v>
      </c>
      <c r="M8" s="22"/>
      <c r="N8" s="22"/>
      <c r="O8" s="22"/>
    </row>
    <row r="9" spans="1:15" ht="15">
      <c r="A9" s="10">
        <v>4</v>
      </c>
      <c r="B9" s="11"/>
      <c r="C9" s="11"/>
      <c r="D9" s="12">
        <v>7000</v>
      </c>
      <c r="E9" s="12">
        <v>31</v>
      </c>
      <c r="F9" s="13">
        <f t="shared" si="0"/>
        <v>3500</v>
      </c>
      <c r="G9" s="12">
        <f t="shared" si="1"/>
        <v>420</v>
      </c>
      <c r="H9" s="14">
        <f t="shared" si="2"/>
        <v>128</v>
      </c>
      <c r="I9" s="14">
        <f t="shared" si="3"/>
        <v>292</v>
      </c>
      <c r="J9" s="14">
        <f t="shared" si="4"/>
        <v>420</v>
      </c>
      <c r="L9" s="22" t="s">
        <v>17</v>
      </c>
      <c r="M9" s="22"/>
      <c r="N9" s="22"/>
      <c r="O9" s="22"/>
    </row>
    <row r="10" spans="1:15" ht="15">
      <c r="A10" s="10">
        <v>5</v>
      </c>
      <c r="B10" s="11"/>
      <c r="C10" s="11"/>
      <c r="D10" s="12">
        <v>5500</v>
      </c>
      <c r="E10" s="12">
        <v>31</v>
      </c>
      <c r="F10" s="13">
        <f t="shared" si="0"/>
        <v>2750</v>
      </c>
      <c r="G10" s="12">
        <f t="shared" si="1"/>
        <v>330</v>
      </c>
      <c r="H10" s="14">
        <f t="shared" si="2"/>
        <v>101</v>
      </c>
      <c r="I10" s="14">
        <f t="shared" si="3"/>
        <v>229</v>
      </c>
      <c r="J10" s="14">
        <f t="shared" si="4"/>
        <v>330</v>
      </c>
      <c r="L10" s="22" t="s">
        <v>24</v>
      </c>
      <c r="M10" s="22"/>
      <c r="N10" s="22"/>
      <c r="O10" s="22"/>
    </row>
    <row r="11" spans="1:15" ht="15">
      <c r="A11" s="10">
        <v>6</v>
      </c>
      <c r="B11" s="11"/>
      <c r="C11" s="11"/>
      <c r="D11" s="12">
        <v>15200</v>
      </c>
      <c r="E11" s="12">
        <v>31</v>
      </c>
      <c r="F11" s="13">
        <f t="shared" si="0"/>
        <v>7600</v>
      </c>
      <c r="G11" s="12">
        <f t="shared" si="1"/>
        <v>912</v>
      </c>
      <c r="H11" s="14">
        <f t="shared" si="2"/>
        <v>279</v>
      </c>
      <c r="I11" s="14">
        <f t="shared" si="3"/>
        <v>633</v>
      </c>
      <c r="J11" s="14">
        <f t="shared" si="4"/>
        <v>912</v>
      </c>
      <c r="L11" s="22" t="s">
        <v>25</v>
      </c>
      <c r="M11" s="22"/>
      <c r="N11" s="22"/>
      <c r="O11" s="22"/>
    </row>
    <row r="12" spans="1:15" ht="15">
      <c r="A12" s="10">
        <v>7</v>
      </c>
      <c r="B12" s="11"/>
      <c r="C12" s="11"/>
      <c r="D12" s="12">
        <v>16000</v>
      </c>
      <c r="E12" s="12">
        <v>31</v>
      </c>
      <c r="F12" s="13">
        <f t="shared" si="0"/>
        <v>8000</v>
      </c>
      <c r="G12" s="12">
        <f t="shared" si="1"/>
        <v>960</v>
      </c>
      <c r="H12" s="14">
        <f t="shared" si="2"/>
        <v>294</v>
      </c>
      <c r="I12" s="14">
        <f t="shared" si="3"/>
        <v>666</v>
      </c>
      <c r="J12" s="14">
        <f t="shared" si="4"/>
        <v>960</v>
      </c>
      <c r="L12" s="22" t="s">
        <v>26</v>
      </c>
      <c r="M12" s="22"/>
      <c r="N12" s="22"/>
      <c r="O12" s="22"/>
    </row>
    <row r="13" spans="1:10" ht="15">
      <c r="A13" s="10">
        <v>8</v>
      </c>
      <c r="B13" s="11"/>
      <c r="C13" s="11"/>
      <c r="D13" s="12">
        <v>8500</v>
      </c>
      <c r="E13" s="12">
        <v>30</v>
      </c>
      <c r="F13" s="13">
        <f t="shared" si="0"/>
        <v>4113</v>
      </c>
      <c r="G13" s="12">
        <f t="shared" si="1"/>
        <v>494</v>
      </c>
      <c r="H13" s="14">
        <f t="shared" si="2"/>
        <v>151</v>
      </c>
      <c r="I13" s="14">
        <f t="shared" si="3"/>
        <v>343</v>
      </c>
      <c r="J13" s="14">
        <f t="shared" si="4"/>
        <v>494</v>
      </c>
    </row>
    <row r="14" spans="1:14" ht="15">
      <c r="A14" s="10">
        <v>9</v>
      </c>
      <c r="B14" s="11"/>
      <c r="C14" s="11"/>
      <c r="D14" s="12">
        <v>5500</v>
      </c>
      <c r="E14" s="12">
        <v>31</v>
      </c>
      <c r="F14" s="13">
        <f t="shared" si="0"/>
        <v>2750</v>
      </c>
      <c r="G14" s="12">
        <f t="shared" si="1"/>
        <v>330</v>
      </c>
      <c r="H14" s="14">
        <f t="shared" si="2"/>
        <v>101</v>
      </c>
      <c r="I14" s="14">
        <f t="shared" si="3"/>
        <v>229</v>
      </c>
      <c r="J14" s="14">
        <f t="shared" si="4"/>
        <v>330</v>
      </c>
      <c r="L14" s="4" t="s">
        <v>18</v>
      </c>
      <c r="M14" s="5" t="s">
        <v>19</v>
      </c>
      <c r="N14" s="1">
        <f>$G$32+$H$32</f>
        <v>23839</v>
      </c>
    </row>
    <row r="15" spans="1:14" ht="15">
      <c r="A15" s="10">
        <v>10</v>
      </c>
      <c r="B15" s="11"/>
      <c r="C15" s="11"/>
      <c r="D15" s="12">
        <v>4600</v>
      </c>
      <c r="E15" s="12">
        <v>31</v>
      </c>
      <c r="F15" s="13">
        <f t="shared" si="0"/>
        <v>2300</v>
      </c>
      <c r="G15" s="12">
        <f t="shared" si="1"/>
        <v>276</v>
      </c>
      <c r="H15" s="14">
        <f t="shared" si="2"/>
        <v>84</v>
      </c>
      <c r="I15" s="14">
        <f t="shared" si="3"/>
        <v>192</v>
      </c>
      <c r="J15" s="14">
        <f t="shared" si="4"/>
        <v>276</v>
      </c>
      <c r="L15" s="4" t="s">
        <v>20</v>
      </c>
      <c r="M15" s="6">
        <v>0.011</v>
      </c>
      <c r="N15" s="1">
        <f>ROUND(F32*1.1%,0)</f>
        <v>1673</v>
      </c>
    </row>
    <row r="16" spans="1:14" ht="15">
      <c r="A16" s="10">
        <v>11</v>
      </c>
      <c r="B16" s="11"/>
      <c r="C16" s="11"/>
      <c r="D16" s="12">
        <v>4500</v>
      </c>
      <c r="E16" s="12">
        <v>31</v>
      </c>
      <c r="F16" s="13">
        <f t="shared" si="0"/>
        <v>2250</v>
      </c>
      <c r="G16" s="12">
        <f t="shared" si="1"/>
        <v>270</v>
      </c>
      <c r="H16" s="14">
        <f t="shared" si="2"/>
        <v>83</v>
      </c>
      <c r="I16" s="14">
        <f t="shared" si="3"/>
        <v>187</v>
      </c>
      <c r="J16" s="14">
        <f t="shared" si="4"/>
        <v>270</v>
      </c>
      <c r="L16" s="5" t="s">
        <v>21</v>
      </c>
      <c r="M16" s="6">
        <v>0.0833</v>
      </c>
      <c r="N16" s="1">
        <f>$I$32</f>
        <v>12673</v>
      </c>
    </row>
    <row r="17" spans="1:14" ht="15">
      <c r="A17" s="10">
        <v>12</v>
      </c>
      <c r="B17" s="11"/>
      <c r="C17" s="11"/>
      <c r="D17" s="12">
        <v>12500</v>
      </c>
      <c r="E17" s="15">
        <v>31</v>
      </c>
      <c r="F17" s="13">
        <f t="shared" si="0"/>
        <v>6250</v>
      </c>
      <c r="G17" s="12">
        <f t="shared" si="1"/>
        <v>750</v>
      </c>
      <c r="H17" s="14">
        <f t="shared" si="2"/>
        <v>229</v>
      </c>
      <c r="I17" s="14">
        <f t="shared" si="3"/>
        <v>521</v>
      </c>
      <c r="J17" s="14">
        <f t="shared" si="4"/>
        <v>750</v>
      </c>
      <c r="L17" s="4" t="s">
        <v>22</v>
      </c>
      <c r="M17" s="6">
        <v>0.005</v>
      </c>
      <c r="N17" s="7">
        <f>ROUND(F32*0.5%,0)</f>
        <v>761</v>
      </c>
    </row>
    <row r="18" spans="1:14" ht="15">
      <c r="A18" s="10">
        <v>13</v>
      </c>
      <c r="B18" s="11"/>
      <c r="C18" s="11"/>
      <c r="D18" s="12">
        <v>13000</v>
      </c>
      <c r="E18" s="15">
        <v>31</v>
      </c>
      <c r="F18" s="13">
        <f t="shared" si="0"/>
        <v>6500</v>
      </c>
      <c r="G18" s="12">
        <f t="shared" si="1"/>
        <v>780</v>
      </c>
      <c r="H18" s="14">
        <f t="shared" si="2"/>
        <v>239</v>
      </c>
      <c r="I18" s="14">
        <f t="shared" si="3"/>
        <v>541</v>
      </c>
      <c r="J18" s="14">
        <f t="shared" si="4"/>
        <v>780</v>
      </c>
      <c r="L18" s="4" t="s">
        <v>23</v>
      </c>
      <c r="M18" s="6">
        <v>0.0001</v>
      </c>
      <c r="N18" s="1">
        <f>ROUND(F32*0.01%,0)</f>
        <v>15</v>
      </c>
    </row>
    <row r="19" spans="1:14" ht="15">
      <c r="A19" s="10">
        <v>14</v>
      </c>
      <c r="B19" s="11"/>
      <c r="C19" s="11"/>
      <c r="D19" s="12">
        <v>13000</v>
      </c>
      <c r="E19" s="15">
        <v>31</v>
      </c>
      <c r="F19" s="13">
        <f t="shared" si="0"/>
        <v>6500</v>
      </c>
      <c r="G19" s="12">
        <f t="shared" si="1"/>
        <v>780</v>
      </c>
      <c r="H19" s="14">
        <f t="shared" si="2"/>
        <v>239</v>
      </c>
      <c r="I19" s="14">
        <f t="shared" si="3"/>
        <v>541</v>
      </c>
      <c r="J19" s="14">
        <f t="shared" si="4"/>
        <v>780</v>
      </c>
      <c r="L19" s="2"/>
      <c r="M19" s="2"/>
      <c r="N19" s="3">
        <f>SUM(N14:N18)</f>
        <v>38961</v>
      </c>
    </row>
    <row r="20" spans="1:10" ht="15">
      <c r="A20" s="10">
        <v>15</v>
      </c>
      <c r="B20" s="11"/>
      <c r="C20" s="11"/>
      <c r="D20" s="12">
        <v>11500</v>
      </c>
      <c r="E20" s="15">
        <v>31</v>
      </c>
      <c r="F20" s="13">
        <f t="shared" si="0"/>
        <v>5750</v>
      </c>
      <c r="G20" s="12">
        <f t="shared" si="1"/>
        <v>690</v>
      </c>
      <c r="H20" s="14">
        <f t="shared" si="2"/>
        <v>211</v>
      </c>
      <c r="I20" s="14">
        <f t="shared" si="3"/>
        <v>479</v>
      </c>
      <c r="J20" s="14">
        <f t="shared" si="4"/>
        <v>690</v>
      </c>
    </row>
    <row r="21" spans="1:10" ht="15">
      <c r="A21" s="10">
        <v>16</v>
      </c>
      <c r="B21" s="11"/>
      <c r="C21" s="11"/>
      <c r="D21" s="12">
        <v>11500</v>
      </c>
      <c r="E21" s="15">
        <v>31</v>
      </c>
      <c r="F21" s="13">
        <f t="shared" si="0"/>
        <v>5750</v>
      </c>
      <c r="G21" s="12">
        <f t="shared" si="1"/>
        <v>690</v>
      </c>
      <c r="H21" s="14">
        <f t="shared" si="2"/>
        <v>211</v>
      </c>
      <c r="I21" s="14">
        <f t="shared" si="3"/>
        <v>479</v>
      </c>
      <c r="J21" s="14">
        <f t="shared" si="4"/>
        <v>690</v>
      </c>
    </row>
    <row r="22" spans="1:10" ht="15">
      <c r="A22" s="10">
        <v>17</v>
      </c>
      <c r="B22" s="11"/>
      <c r="C22" s="11"/>
      <c r="D22" s="12">
        <v>10500</v>
      </c>
      <c r="E22" s="15">
        <v>31</v>
      </c>
      <c r="F22" s="13">
        <f t="shared" si="0"/>
        <v>5250</v>
      </c>
      <c r="G22" s="12">
        <f t="shared" si="1"/>
        <v>630</v>
      </c>
      <c r="H22" s="14">
        <f t="shared" si="2"/>
        <v>193</v>
      </c>
      <c r="I22" s="14">
        <f t="shared" si="3"/>
        <v>437</v>
      </c>
      <c r="J22" s="14">
        <f t="shared" si="4"/>
        <v>630</v>
      </c>
    </row>
    <row r="23" spans="1:10" ht="15">
      <c r="A23" s="10">
        <v>18</v>
      </c>
      <c r="B23" s="11"/>
      <c r="C23" s="11"/>
      <c r="D23" s="12">
        <v>11000</v>
      </c>
      <c r="E23" s="15">
        <v>31</v>
      </c>
      <c r="F23" s="13">
        <f t="shared" si="0"/>
        <v>5500</v>
      </c>
      <c r="G23" s="12">
        <f t="shared" si="1"/>
        <v>660</v>
      </c>
      <c r="H23" s="14">
        <f t="shared" si="2"/>
        <v>202</v>
      </c>
      <c r="I23" s="14">
        <f t="shared" si="3"/>
        <v>458</v>
      </c>
      <c r="J23" s="14">
        <f t="shared" si="4"/>
        <v>660</v>
      </c>
    </row>
    <row r="24" spans="1:10" ht="15">
      <c r="A24" s="10">
        <v>19</v>
      </c>
      <c r="B24" s="11"/>
      <c r="C24" s="11"/>
      <c r="D24" s="12">
        <v>11000</v>
      </c>
      <c r="E24" s="15">
        <v>28</v>
      </c>
      <c r="F24" s="13">
        <f t="shared" si="0"/>
        <v>4968</v>
      </c>
      <c r="G24" s="12">
        <f t="shared" si="1"/>
        <v>596</v>
      </c>
      <c r="H24" s="14">
        <f t="shared" si="2"/>
        <v>182</v>
      </c>
      <c r="I24" s="14">
        <f t="shared" si="3"/>
        <v>414</v>
      </c>
      <c r="J24" s="14">
        <f t="shared" si="4"/>
        <v>596</v>
      </c>
    </row>
    <row r="25" spans="1:10" ht="15">
      <c r="A25" s="10">
        <v>20</v>
      </c>
      <c r="B25" s="11"/>
      <c r="C25" s="11"/>
      <c r="D25" s="12">
        <v>11500</v>
      </c>
      <c r="E25" s="15">
        <v>28</v>
      </c>
      <c r="F25" s="13">
        <f t="shared" si="0"/>
        <v>5194</v>
      </c>
      <c r="G25" s="12">
        <f t="shared" si="1"/>
        <v>623</v>
      </c>
      <c r="H25" s="14">
        <f t="shared" si="2"/>
        <v>190</v>
      </c>
      <c r="I25" s="14">
        <f t="shared" si="3"/>
        <v>433</v>
      </c>
      <c r="J25" s="14">
        <f t="shared" si="4"/>
        <v>623</v>
      </c>
    </row>
    <row r="26" spans="1:10" ht="15">
      <c r="A26" s="10">
        <v>21</v>
      </c>
      <c r="B26" s="11"/>
      <c r="C26" s="11"/>
      <c r="D26" s="12">
        <v>10000</v>
      </c>
      <c r="E26" s="15">
        <v>31</v>
      </c>
      <c r="F26" s="13">
        <f t="shared" si="0"/>
        <v>5000</v>
      </c>
      <c r="G26" s="12">
        <f t="shared" si="1"/>
        <v>600</v>
      </c>
      <c r="H26" s="14">
        <f t="shared" si="2"/>
        <v>183</v>
      </c>
      <c r="I26" s="14">
        <f t="shared" si="3"/>
        <v>417</v>
      </c>
      <c r="J26" s="14">
        <f t="shared" si="4"/>
        <v>600</v>
      </c>
    </row>
    <row r="27" spans="1:10" ht="15">
      <c r="A27" s="10">
        <v>22</v>
      </c>
      <c r="B27" s="11"/>
      <c r="C27" s="11"/>
      <c r="D27" s="12">
        <v>6000</v>
      </c>
      <c r="E27" s="15">
        <v>31</v>
      </c>
      <c r="F27" s="13">
        <f t="shared" si="0"/>
        <v>3000</v>
      </c>
      <c r="G27" s="12">
        <f t="shared" si="1"/>
        <v>360</v>
      </c>
      <c r="H27" s="14">
        <f t="shared" si="2"/>
        <v>110</v>
      </c>
      <c r="I27" s="14">
        <f t="shared" si="3"/>
        <v>250</v>
      </c>
      <c r="J27" s="14">
        <f t="shared" si="4"/>
        <v>360</v>
      </c>
    </row>
    <row r="28" spans="1:10" ht="15">
      <c r="A28" s="10">
        <v>23</v>
      </c>
      <c r="B28" s="11"/>
      <c r="C28" s="11"/>
      <c r="D28" s="12">
        <v>44000</v>
      </c>
      <c r="E28" s="15">
        <v>31</v>
      </c>
      <c r="F28" s="13">
        <f t="shared" si="0"/>
        <v>22000</v>
      </c>
      <c r="G28" s="12">
        <f t="shared" si="1"/>
        <v>2640</v>
      </c>
      <c r="H28" s="14">
        <f t="shared" si="2"/>
        <v>807</v>
      </c>
      <c r="I28" s="14">
        <f t="shared" si="3"/>
        <v>1833</v>
      </c>
      <c r="J28" s="14">
        <f t="shared" si="4"/>
        <v>2640</v>
      </c>
    </row>
    <row r="29" spans="1:10" ht="15">
      <c r="A29" s="10">
        <v>24</v>
      </c>
      <c r="B29" s="11"/>
      <c r="C29" s="11"/>
      <c r="D29" s="12">
        <v>25000</v>
      </c>
      <c r="E29" s="15">
        <v>31</v>
      </c>
      <c r="F29" s="13">
        <f t="shared" si="0"/>
        <v>12500</v>
      </c>
      <c r="G29" s="12">
        <f t="shared" si="1"/>
        <v>1500</v>
      </c>
      <c r="H29" s="14">
        <f t="shared" si="2"/>
        <v>459</v>
      </c>
      <c r="I29" s="14">
        <f t="shared" si="3"/>
        <v>1041</v>
      </c>
      <c r="J29" s="14">
        <f t="shared" si="4"/>
        <v>1500</v>
      </c>
    </row>
    <row r="30" spans="1:10" ht="15">
      <c r="A30" s="10">
        <v>25</v>
      </c>
      <c r="B30" s="11"/>
      <c r="C30" s="11"/>
      <c r="D30" s="12">
        <v>20000</v>
      </c>
      <c r="E30" s="15">
        <v>15</v>
      </c>
      <c r="F30" s="13">
        <f t="shared" si="0"/>
        <v>4839</v>
      </c>
      <c r="G30" s="12">
        <f t="shared" si="1"/>
        <v>581</v>
      </c>
      <c r="H30" s="14">
        <f t="shared" si="2"/>
        <v>178</v>
      </c>
      <c r="I30" s="14">
        <f t="shared" si="3"/>
        <v>403</v>
      </c>
      <c r="J30" s="14">
        <f t="shared" si="4"/>
        <v>581</v>
      </c>
    </row>
    <row r="31" spans="1:10" ht="15">
      <c r="A31" s="10">
        <v>26</v>
      </c>
      <c r="B31" s="11"/>
      <c r="C31" s="11"/>
      <c r="D31" s="12">
        <v>16500</v>
      </c>
      <c r="E31" s="15">
        <v>23</v>
      </c>
      <c r="F31" s="13">
        <f t="shared" si="0"/>
        <v>6121</v>
      </c>
      <c r="G31" s="12">
        <f t="shared" si="1"/>
        <v>735</v>
      </c>
      <c r="H31" s="14">
        <f t="shared" si="2"/>
        <v>225</v>
      </c>
      <c r="I31" s="14">
        <f t="shared" si="3"/>
        <v>510</v>
      </c>
      <c r="J31" s="14">
        <f t="shared" si="4"/>
        <v>735</v>
      </c>
    </row>
    <row r="32" spans="1:10" ht="15">
      <c r="A32" s="20"/>
      <c r="B32" s="20"/>
      <c r="C32" s="20"/>
      <c r="D32" s="16">
        <f>SUM(D6:D31)</f>
        <v>322300</v>
      </c>
      <c r="E32" s="16"/>
      <c r="F32" s="17">
        <f>SUM(F6:F31)</f>
        <v>152127</v>
      </c>
      <c r="G32" s="16">
        <f>SUM(G6:G31)</f>
        <v>18256</v>
      </c>
      <c r="H32" s="16">
        <f>SUM(H6:H31)</f>
        <v>5583</v>
      </c>
      <c r="I32" s="16">
        <f>SUM(I6:I31)</f>
        <v>12673</v>
      </c>
      <c r="J32" s="16">
        <f>SUM(J6:J31)</f>
        <v>18256</v>
      </c>
    </row>
    <row r="33" spans="1:10" ht="15">
      <c r="A33" s="20"/>
      <c r="B33" s="20"/>
      <c r="C33" s="20"/>
      <c r="D33" s="16"/>
      <c r="E33" s="16"/>
      <c r="F33" s="17"/>
      <c r="G33" s="16"/>
      <c r="H33" s="16"/>
      <c r="I33" s="16"/>
      <c r="J33" s="16"/>
    </row>
  </sheetData>
  <sheetProtection/>
  <mergeCells count="20">
    <mergeCell ref="H32:H33"/>
    <mergeCell ref="I32:I33"/>
    <mergeCell ref="J32:J33"/>
    <mergeCell ref="D32:D33"/>
    <mergeCell ref="E32:E33"/>
    <mergeCell ref="F32:F33"/>
    <mergeCell ref="G32:G33"/>
    <mergeCell ref="F2:F5"/>
    <mergeCell ref="H2:I3"/>
    <mergeCell ref="J2:J3"/>
    <mergeCell ref="G2:G3"/>
    <mergeCell ref="G4:G5"/>
    <mergeCell ref="A2:A5"/>
    <mergeCell ref="B2:B5"/>
    <mergeCell ref="C2:C5"/>
    <mergeCell ref="D2:D5"/>
    <mergeCell ref="E2:E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t="s">
        <v>27</v>
      </c>
    </row>
    <row r="2" ht="15">
      <c r="A2" t="s">
        <v>28</v>
      </c>
    </row>
    <row r="3" ht="15">
      <c r="A3" t="s">
        <v>29</v>
      </c>
    </row>
    <row r="4" ht="15">
      <c r="A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Nitesh</dc:creator>
  <cp:keywords/>
  <dc:description/>
  <cp:lastModifiedBy>Nitesh</cp:lastModifiedBy>
  <dcterms:created xsi:type="dcterms:W3CDTF">2011-09-10T04:18:34Z</dcterms:created>
  <dcterms:modified xsi:type="dcterms:W3CDTF">2011-09-10T05:17:29Z</dcterms:modified>
  <cp:category/>
  <cp:version/>
  <cp:contentType/>
  <cp:contentStatus/>
</cp:coreProperties>
</file>