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Data" sheetId="1" r:id="rId1"/>
    <sheet name="Sheet1" sheetId="2" r:id="rId2"/>
  </sheets>
  <definedNames>
    <definedName name="_xlnm.Print_Area" localSheetId="0">'Data'!$A$1:$K$27</definedName>
    <definedName name="Z_C642A79E_D7A3_4EEE_93AD_B3DC60CED0B6_.wvu.Cols" localSheetId="0" hidden="1">'Data'!$L:$IV</definedName>
    <definedName name="Z_C642A79E_D7A3_4EEE_93AD_B3DC60CED0B6_.wvu.PrintArea" localSheetId="0" hidden="1">'Data'!$A$1:$K$27</definedName>
    <definedName name="Z_C642A79E_D7A3_4EEE_93AD_B3DC60CED0B6_.wvu.Rows" localSheetId="0" hidden="1">'Data'!$28:$65536,'Data'!$12:$13,'Data'!$22:$27</definedName>
  </definedNames>
  <calcPr fullCalcOnLoad="1"/>
</workbook>
</file>

<file path=xl/sharedStrings.xml><?xml version="1.0" encoding="utf-8"?>
<sst xmlns="http://schemas.openxmlformats.org/spreadsheetml/2006/main" count="135" uniqueCount="115">
  <si>
    <t>One</t>
  </si>
  <si>
    <t>Two</t>
  </si>
  <si>
    <t>Three</t>
  </si>
  <si>
    <t>one</t>
  </si>
  <si>
    <t>Four</t>
  </si>
  <si>
    <t>Ten</t>
  </si>
  <si>
    <t>Five</t>
  </si>
  <si>
    <t>Hundred</t>
  </si>
  <si>
    <t>Six</t>
  </si>
  <si>
    <t>Thousand</t>
  </si>
  <si>
    <t>Seven</t>
  </si>
  <si>
    <t>Ten Thousand</t>
  </si>
  <si>
    <t>Eight</t>
  </si>
  <si>
    <t>Lac</t>
  </si>
  <si>
    <t>Nine</t>
  </si>
  <si>
    <t>Ten Lac</t>
  </si>
  <si>
    <t>Crore</t>
  </si>
  <si>
    <t>Eleven</t>
  </si>
  <si>
    <t>Ten Crore</t>
  </si>
  <si>
    <t>Twelve</t>
  </si>
  <si>
    <t>Thirteen</t>
  </si>
  <si>
    <t>Rupees</t>
  </si>
  <si>
    <t>Final</t>
  </si>
  <si>
    <t>Fourteen</t>
  </si>
  <si>
    <t>Paisa</t>
  </si>
  <si>
    <t>Fifteen</t>
  </si>
  <si>
    <t>Sixteen</t>
  </si>
  <si>
    <t>Seventeen</t>
  </si>
  <si>
    <t>Eighteen</t>
  </si>
  <si>
    <t>Nineteen</t>
  </si>
  <si>
    <t>Twenty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</si>
  <si>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</si>
  <si>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</si>
  <si>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</si>
  <si>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</si>
  <si>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</si>
  <si>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</si>
  <si>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</si>
  <si>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</si>
  <si>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</si>
  <si>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</si>
  <si>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</si>
  <si>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</si>
  <si>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</si>
  <si>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</si>
  <si>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</si>
  <si>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</si>
  <si>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</si>
  <si>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</si>
  <si>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</si>
  <si>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</si>
  <si>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</si>
  <si>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</si>
  <si>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</si>
  <si>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</si>
  <si>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</si>
  <si>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</si>
  <si>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</si>
  <si>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</si>
  <si>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</si>
  <si>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</si>
  <si>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</si>
  <si>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</si>
  <si>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</si>
  <si>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</si>
  <si>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</si>
  <si>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</si>
  <si>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</si>
  <si>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</si>
  <si>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</si>
  <si>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</si>
  <si>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</si>
  <si>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</si>
  <si>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</si>
  <si>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</si>
  <si>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</si>
  <si>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</si>
  <si>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</si>
  <si>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</si>
  <si>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 xml:space="preserve">Seventy 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</si>
  <si>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</si>
  <si>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</si>
  <si>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</si>
  <si>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</si>
  <si>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</si>
  <si>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</si>
  <si>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</si>
  <si>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</si>
  <si>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</si>
  <si>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</si>
  <si>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</si>
  <si>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</si>
  <si>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</si>
  <si>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</si>
  <si>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</si>
  <si>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</si>
  <si>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</si>
  <si>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</si>
  <si>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</si>
  <si>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 xml:space="preserve">Ninety 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</si>
  <si>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</si>
  <si>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</si>
  <si>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</si>
  <si>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</si>
  <si>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</si>
  <si>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</si>
  <si>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</si>
  <si>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</si>
  <si>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</si>
  <si>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In Words :</t>
  </si>
  <si>
    <t>PLEASE GIVE YOUR VALUABLE COMMENTS FOR USEFULNESS OF THIS APPLICATION</t>
  </si>
  <si>
    <t>CONVERSION RUPEES IN WORDS</t>
  </si>
  <si>
    <t xml:space="preserve"> </t>
  </si>
  <si>
    <t>Twenty One</t>
  </si>
  <si>
    <t>Prepared by : Sabina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</si>
</sst>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8"/>
      <name val="Arial"/>
      <family val="2"/>
    </font>
    <font>
      <sz val="18"/>
      <color indexed="10"/>
      <name val="Times New Roman"/>
      <family val="1"/>
    </font>
    <font>
      <sz val="16"/>
      <color indexed="12"/>
      <name val="Times New Roman"/>
      <family val="1"/>
    </font>
    <font>
      <sz val="10"/>
      <color indexed="42"/>
      <name val="Arial"/>
      <family val="0"/>
    </font>
    <font>
      <b/>
      <u val="single"/>
      <sz val="20"/>
      <color indexed="42"/>
      <name val="Bookman Old Style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i/>
      <u val="single"/>
      <sz val="12"/>
      <color indexed="16"/>
      <name val="Times New Roman"/>
      <family val="1"/>
    </font>
    <font>
      <b/>
      <sz val="10"/>
      <color indexed="16"/>
      <name val="Arial"/>
      <family val="0"/>
    </font>
    <font>
      <b/>
      <sz val="16"/>
      <color indexed="9"/>
      <name val="Arial"/>
      <family val="2"/>
    </font>
    <font>
      <b/>
      <i/>
      <sz val="22"/>
      <color indexed="45"/>
      <name val="Times New Roman"/>
      <family val="1"/>
    </font>
    <font>
      <i/>
      <sz val="22"/>
      <color indexed="4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wrapText="1" shrinkToFit="1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/>
      <protection hidden="1"/>
    </xf>
    <xf numFmtId="4" fontId="6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hidden="1"/>
    </xf>
    <xf numFmtId="0" fontId="15" fillId="2" borderId="0" xfId="0" applyFont="1" applyFill="1" applyBorder="1" applyAlignment="1" applyProtection="1">
      <alignment wrapText="1" shrinkToFi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left" vertical="center" wrapText="1" shrinkToFit="1"/>
      <protection hidden="1"/>
    </xf>
    <xf numFmtId="0" fontId="3" fillId="3" borderId="11" xfId="0" applyFont="1" applyFill="1" applyBorder="1" applyAlignment="1" applyProtection="1">
      <alignment horizontal="left" vertical="center" wrapText="1" shrinkToFit="1"/>
      <protection hidden="1"/>
    </xf>
    <xf numFmtId="0" fontId="1" fillId="7" borderId="1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238125</xdr:rowOff>
    </xdr:from>
    <xdr:to>
      <xdr:col>10</xdr:col>
      <xdr:colOff>3590925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238125"/>
          <a:ext cx="3486150" cy="4676775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C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1" i="1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Procedure to  Set this conversion to your Xls Sheet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Create a New Sheet to your Xls. File' and name it "Sheet1" .(Another name for advance users ).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Open this files and Copy entire contents of Sheet1 by using Ctrl+A and Ctrl+C.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Paste to your Xls files Sheet1 by using Ctrl+V.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D)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Save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Check Cell Reference to your files data whos conversion in Word wanted ( i.e. " B4 "  in Sheet " Data"  of this file )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Now Open Sheet1 of your File and Set the above Cell Reference  in A1 Cell. ( i.e." =Data!B4 " of this file)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Open your desire sheet where the output ( i.e in Words) will be published and set the cell value "=Sheet1!A2 "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Save the files.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I)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Now your conversion setting completed..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tabSelected="1" zoomScaleSheetLayoutView="100" workbookViewId="0" topLeftCell="A1">
      <selection activeCell="B14" sqref="B14:J14"/>
    </sheetView>
  </sheetViews>
  <sheetFormatPr defaultColWidth="9.140625" defaultRowHeight="12.75" zeroHeight="1"/>
  <cols>
    <col min="1" max="1" width="0.85546875" style="2" customWidth="1"/>
    <col min="2" max="2" width="14.00390625" style="3" customWidth="1"/>
    <col min="3" max="3" width="9.140625" style="3" customWidth="1"/>
    <col min="4" max="4" width="6.28125" style="3" customWidth="1"/>
    <col min="5" max="9" width="9.140625" style="3" customWidth="1"/>
    <col min="10" max="10" width="4.421875" style="3" customWidth="1"/>
    <col min="11" max="11" width="56.8515625" style="2" customWidth="1"/>
    <col min="12" max="16384" width="0" style="3" hidden="1" customWidth="1"/>
  </cols>
  <sheetData>
    <row r="1" spans="1:11" s="1" customFormat="1" ht="53.25" customHeight="1">
      <c r="A1" s="6"/>
      <c r="B1" s="33" t="s">
        <v>111</v>
      </c>
      <c r="C1" s="33"/>
      <c r="D1" s="33"/>
      <c r="E1" s="33"/>
      <c r="F1" s="33"/>
      <c r="G1" s="33"/>
      <c r="H1" s="33"/>
      <c r="I1" s="33"/>
      <c r="J1" s="33"/>
      <c r="K1" s="6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7" customHeight="1" thickBot="1" thickTop="1">
      <c r="A4" s="5"/>
      <c r="B4" s="36">
        <v>1234567</v>
      </c>
      <c r="C4" s="37"/>
      <c r="D4" s="37"/>
      <c r="E4" s="37"/>
      <c r="F4" s="37"/>
      <c r="G4" s="37"/>
      <c r="H4" s="37"/>
      <c r="I4" s="38"/>
      <c r="J4" s="39"/>
      <c r="K4" s="5"/>
    </row>
    <row r="5" spans="1:11" ht="17.25" customHeigh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5.25" customHeight="1" thickBot="1" thickTop="1">
      <c r="A7" s="5"/>
      <c r="B7" s="4" t="s">
        <v>109</v>
      </c>
      <c r="C7" s="34" t="str">
        <f>Sheet1!A2</f>
        <v>Rupees  Twelve Lac Thirty Four Thousand Five Hundred Sixty Seven  Only . </v>
      </c>
      <c r="D7" s="34"/>
      <c r="E7" s="34"/>
      <c r="F7" s="34"/>
      <c r="G7" s="34"/>
      <c r="H7" s="34"/>
      <c r="I7" s="34"/>
      <c r="J7" s="35"/>
      <c r="K7" s="5"/>
    </row>
    <row r="8" spans="1:11" ht="13.5" thickTop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hidden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hidden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56.25" customHeight="1">
      <c r="A14" s="5"/>
      <c r="B14" s="31" t="s">
        <v>114</v>
      </c>
      <c r="C14" s="32"/>
      <c r="D14" s="32"/>
      <c r="E14" s="32"/>
      <c r="F14" s="32"/>
      <c r="G14" s="32"/>
      <c r="H14" s="32"/>
      <c r="I14" s="32"/>
      <c r="J14" s="32"/>
      <c r="K14" s="5"/>
    </row>
    <row r="15" spans="1:11" ht="13.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 customHeight="1" thickTop="1">
      <c r="A16" s="5"/>
      <c r="B16" s="22" t="s">
        <v>110</v>
      </c>
      <c r="C16" s="23"/>
      <c r="D16" s="23"/>
      <c r="E16" s="23"/>
      <c r="F16" s="23"/>
      <c r="G16" s="23"/>
      <c r="H16" s="23"/>
      <c r="I16" s="23"/>
      <c r="J16" s="24"/>
      <c r="K16" s="5"/>
    </row>
    <row r="17" spans="1:11" ht="12.75" customHeight="1">
      <c r="A17" s="5"/>
      <c r="B17" s="25"/>
      <c r="C17" s="26"/>
      <c r="D17" s="26"/>
      <c r="E17" s="26"/>
      <c r="F17" s="26"/>
      <c r="G17" s="26"/>
      <c r="H17" s="26"/>
      <c r="I17" s="26"/>
      <c r="J17" s="27"/>
      <c r="K17" s="5"/>
    </row>
    <row r="18" spans="1:11" ht="12.75" customHeight="1">
      <c r="A18" s="5"/>
      <c r="B18" s="25"/>
      <c r="C18" s="26"/>
      <c r="D18" s="26"/>
      <c r="E18" s="26"/>
      <c r="F18" s="26"/>
      <c r="G18" s="26"/>
      <c r="H18" s="26"/>
      <c r="I18" s="26"/>
      <c r="J18" s="27"/>
      <c r="K18" s="5"/>
    </row>
    <row r="19" spans="1:11" ht="12.75" customHeight="1" thickBot="1">
      <c r="A19" s="5"/>
      <c r="B19" s="28"/>
      <c r="C19" s="29"/>
      <c r="D19" s="29"/>
      <c r="E19" s="29"/>
      <c r="F19" s="29"/>
      <c r="G19" s="29"/>
      <c r="H19" s="29"/>
      <c r="I19" s="29"/>
      <c r="J19" s="30"/>
      <c r="K19" s="5"/>
    </row>
    <row r="20" spans="1:11" ht="13.5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0" ht="13.5" hidden="1" thickTop="1">
      <c r="B22" s="2"/>
      <c r="C22" s="2"/>
      <c r="D22" s="2"/>
      <c r="E22" s="2"/>
      <c r="F22" s="2"/>
      <c r="G22" s="2"/>
      <c r="H22" s="2"/>
      <c r="I22" s="2"/>
      <c r="J22" s="2"/>
    </row>
    <row r="23" spans="2:10" ht="12.75" hidden="1">
      <c r="B23" s="2"/>
      <c r="C23" s="2"/>
      <c r="D23" s="2"/>
      <c r="E23" s="2"/>
      <c r="F23" s="2"/>
      <c r="G23" s="2"/>
      <c r="H23" s="2"/>
      <c r="I23" s="2"/>
      <c r="J23" s="2"/>
    </row>
    <row r="24" spans="2:10" ht="12.75" hidden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hidden="1">
      <c r="B25" s="2"/>
      <c r="C25" s="2"/>
      <c r="D25" s="2"/>
      <c r="E25" s="2"/>
      <c r="F25" s="2"/>
      <c r="G25" s="2"/>
      <c r="H25" s="2"/>
      <c r="I25" s="2"/>
      <c r="J25" s="2"/>
    </row>
    <row r="26" spans="2:10" ht="12.75" hidden="1">
      <c r="B26" s="2"/>
      <c r="C26" s="2"/>
      <c r="D26" s="2"/>
      <c r="E26" s="2"/>
      <c r="F26" s="2"/>
      <c r="G26" s="2"/>
      <c r="H26" s="2"/>
      <c r="I26" s="2"/>
      <c r="J26" s="2"/>
    </row>
    <row r="27" spans="2:10" ht="12.75" hidden="1">
      <c r="B27" s="2"/>
      <c r="C27" s="2"/>
      <c r="D27" s="2"/>
      <c r="E27" s="2"/>
      <c r="F27" s="2"/>
      <c r="G27" s="2"/>
      <c r="H27" s="2"/>
      <c r="I27" s="2"/>
      <c r="J27" s="2"/>
    </row>
  </sheetData>
  <mergeCells count="5">
    <mergeCell ref="B16:J19"/>
    <mergeCell ref="B14:J14"/>
    <mergeCell ref="B1:J1"/>
    <mergeCell ref="C7:J7"/>
    <mergeCell ref="B4:J4"/>
  </mergeCells>
  <printOptions/>
  <pageMargins left="0.75" right="0.75" top="1" bottom="1" header="0.5" footer="0.5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2"/>
  <sheetViews>
    <sheetView workbookViewId="0" topLeftCell="A1">
      <selection activeCell="A2" sqref="A2"/>
    </sheetView>
  </sheetViews>
  <sheetFormatPr defaultColWidth="9.140625" defaultRowHeight="12.75"/>
  <cols>
    <col min="1" max="1" width="41.57421875" style="8" bestFit="1" customWidth="1"/>
    <col min="2" max="2" width="13.28125" style="14" bestFit="1" customWidth="1"/>
    <col min="3" max="5" width="9.140625" style="14" customWidth="1"/>
    <col min="6" max="7" width="10.00390625" style="14" bestFit="1" customWidth="1"/>
    <col min="8" max="8" width="12.57421875" style="14" bestFit="1" customWidth="1"/>
    <col min="9" max="9" width="11.140625" style="14" bestFit="1" customWidth="1"/>
    <col min="10" max="10" width="9.140625" style="14" customWidth="1"/>
    <col min="11" max="11" width="17.421875" style="14" bestFit="1" customWidth="1"/>
    <col min="12" max="12" width="12.28125" style="14" customWidth="1"/>
    <col min="13" max="13" width="13.140625" style="14" customWidth="1"/>
    <col min="14" max="14" width="70.00390625" style="14" bestFit="1" customWidth="1"/>
    <col min="15" max="16384" width="9.140625" style="7" customWidth="1"/>
  </cols>
  <sheetData>
    <row r="1" spans="1:14" s="10" customFormat="1" ht="18.75" customHeight="1">
      <c r="A1" s="9">
        <f>Data!B4</f>
        <v>1234567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0" customFormat="1" ht="20.25" customHeight="1">
      <c r="A2" s="11" t="str">
        <f>N23&amp;" Only . "</f>
        <v>Rupees  Twelve Lac Thirty Four Thousand Five Hundred Sixty Seven  Only . </v>
      </c>
      <c r="B2" s="21"/>
      <c r="C2" s="21"/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4" customFormat="1" ht="12.75">
      <c r="A3" s="19"/>
    </row>
    <row r="4" spans="1:7" s="14" customFormat="1" ht="12.75">
      <c r="A4" s="20">
        <f>ROUND(A1,2)</f>
        <v>1234567</v>
      </c>
      <c r="B4" s="14" t="s">
        <v>0</v>
      </c>
      <c r="C4" s="14">
        <v>1</v>
      </c>
      <c r="D4" s="14">
        <f aca="true" t="shared" si="0" ref="D4:D12">C4*100</f>
        <v>100</v>
      </c>
      <c r="E4" s="14" t="s">
        <v>0</v>
      </c>
      <c r="F4" s="14">
        <v>2</v>
      </c>
      <c r="G4" s="14">
        <f>A10</f>
        <v>0</v>
      </c>
    </row>
    <row r="5" spans="1:6" s="14" customFormat="1" ht="12.75">
      <c r="A5" s="19"/>
      <c r="B5" s="14" t="s">
        <v>1</v>
      </c>
      <c r="C5" s="14">
        <v>2</v>
      </c>
      <c r="D5" s="14">
        <f t="shared" si="0"/>
        <v>200</v>
      </c>
      <c r="E5" s="14" t="s">
        <v>1</v>
      </c>
      <c r="F5" s="14">
        <f>A7</f>
        <v>7</v>
      </c>
    </row>
    <row r="6" spans="1:14" s="14" customFormat="1" ht="12.75">
      <c r="A6" s="19">
        <f>A4*100</f>
        <v>123456700</v>
      </c>
      <c r="B6" s="14" t="s">
        <v>2</v>
      </c>
      <c r="C6" s="14">
        <v>3</v>
      </c>
      <c r="D6" s="14">
        <f t="shared" si="0"/>
        <v>300</v>
      </c>
      <c r="E6" s="14" t="s">
        <v>2</v>
      </c>
      <c r="F6" s="14">
        <f>MOD(A11,10)</f>
        <v>7</v>
      </c>
      <c r="G6" s="14">
        <f>LEFT(F6,1)*1</f>
        <v>7</v>
      </c>
      <c r="H6" s="14" t="s">
        <v>3</v>
      </c>
      <c r="I6" s="14">
        <f>IF(A7&gt;1,RIGHT(A11,1)*1)</f>
        <v>7</v>
      </c>
      <c r="K6" s="14" t="str">
        <f>IF(A7=1,LOOKUP(A11,C4:C102,B4:B102),IF(A7=0,"",IF(A7&gt;0,LOOKUP(I6,C4:C102,B4:B102),"")))</f>
        <v>Seven</v>
      </c>
      <c r="L6" s="14">
        <f>IF(I7&gt;9,"",K6)</f>
      </c>
      <c r="M6" s="14">
        <f>IF(A7&gt;=1,L6)</f>
      </c>
      <c r="N6" s="14" t="str">
        <f>IF(ISERROR(M6),""," "&amp;M6)</f>
        <v> </v>
      </c>
    </row>
    <row r="7" spans="1:14" s="14" customFormat="1" ht="12.75">
      <c r="A7" s="19">
        <f>LEN(A6)-2</f>
        <v>7</v>
      </c>
      <c r="B7" s="14" t="s">
        <v>4</v>
      </c>
      <c r="C7" s="14">
        <v>4</v>
      </c>
      <c r="D7" s="14">
        <f t="shared" si="0"/>
        <v>400</v>
      </c>
      <c r="E7" s="14" t="s">
        <v>4</v>
      </c>
      <c r="F7" s="14">
        <f>MOD(A11,100)</f>
        <v>67</v>
      </c>
      <c r="G7" s="14">
        <f>LEFT(F7,1)*10</f>
        <v>60</v>
      </c>
      <c r="H7" s="14" t="s">
        <v>5</v>
      </c>
      <c r="I7" s="14">
        <f>IF(A6&gt;=2,RIGHT(A11,2)*1)</f>
        <v>67</v>
      </c>
      <c r="K7" s="14" t="str">
        <f>LOOKUP(I7,C4:C102,B4:B102)</f>
        <v>Sixty Seven</v>
      </c>
      <c r="L7" s="14" t="str">
        <f>IF(I7&lt;=9,""," "&amp;K7)</f>
        <v> Sixty Seven</v>
      </c>
      <c r="M7" s="14" t="str">
        <f>IF(A7&gt;=2,L7)</f>
        <v> Sixty Seven</v>
      </c>
      <c r="N7" s="14" t="str">
        <f>IF(M7=FALSE,"",M7)</f>
        <v> Sixty Seven</v>
      </c>
    </row>
    <row r="8" spans="1:14" s="14" customFormat="1" ht="12.75">
      <c r="A8" s="19">
        <f>A4-A6</f>
        <v>-122222133</v>
      </c>
      <c r="B8" s="14" t="s">
        <v>6</v>
      </c>
      <c r="C8" s="14">
        <v>5</v>
      </c>
      <c r="D8" s="14">
        <f t="shared" si="0"/>
        <v>500</v>
      </c>
      <c r="E8" s="14" t="s">
        <v>6</v>
      </c>
      <c r="F8" s="14">
        <f>MOD(A11,1000)</f>
        <v>567</v>
      </c>
      <c r="G8" s="14">
        <f>LEFT(F8,1)*100</f>
        <v>500</v>
      </c>
      <c r="H8" s="14" t="s">
        <v>7</v>
      </c>
      <c r="I8" s="15" t="str">
        <f>IF(A7&gt;=3,RIGHT(A11,3),0)</f>
        <v>567</v>
      </c>
      <c r="J8" s="14">
        <f>LEFT(I8,1)*1</f>
        <v>5</v>
      </c>
      <c r="K8" s="14" t="str">
        <f>LOOKUP(G8,D4:D12,E4:E12)&amp;" Hundred"</f>
        <v>Five Hundred</v>
      </c>
      <c r="L8" s="14" t="str">
        <f>IF(J8&gt;0," "&amp;K8,"")</f>
        <v> Five Hundred</v>
      </c>
      <c r="M8" s="14" t="str">
        <f>IF(A7&gt;=3,L8)</f>
        <v> Five Hundred</v>
      </c>
      <c r="N8" s="14" t="str">
        <f>IF(M8=FALSE,"",M8)</f>
        <v> Five Hundred</v>
      </c>
    </row>
    <row r="9" spans="1:14" s="14" customFormat="1" ht="12.75">
      <c r="A9" s="19"/>
      <c r="B9" s="14" t="s">
        <v>8</v>
      </c>
      <c r="C9" s="14">
        <v>6</v>
      </c>
      <c r="D9" s="14">
        <f t="shared" si="0"/>
        <v>600</v>
      </c>
      <c r="E9" s="14" t="s">
        <v>8</v>
      </c>
      <c r="F9" s="14">
        <f>MOD(A11,10000)</f>
        <v>4567</v>
      </c>
      <c r="G9" s="14">
        <f>(LEFT(F9,1))*1000</f>
        <v>4000</v>
      </c>
      <c r="H9" s="14" t="s">
        <v>9</v>
      </c>
      <c r="I9" s="15" t="str">
        <f>IF(A7&gt;=4,RIGHT(A11,4),0)</f>
        <v>4567</v>
      </c>
      <c r="J9" s="14">
        <f>LEFT(I9,1)*1</f>
        <v>4</v>
      </c>
      <c r="K9" s="14" t="str">
        <f>LOOKUP(G9,D4:D22,E4:E22)&amp;"Thousand"</f>
        <v>FourThousand</v>
      </c>
      <c r="L9" s="14">
        <f>IF(J10&gt;9,""," "&amp;K9)</f>
      </c>
      <c r="M9" s="14">
        <f>IF(A7&gt;=4,L9)</f>
      </c>
      <c r="N9" s="14">
        <f>IF(M9=FALSE,"",M9)</f>
      </c>
    </row>
    <row r="10" spans="1:14" s="14" customFormat="1" ht="12.75">
      <c r="A10" s="19">
        <f>RIGHT(A6,F4)*1</f>
        <v>0</v>
      </c>
      <c r="B10" s="14" t="s">
        <v>10</v>
      </c>
      <c r="C10" s="14">
        <v>7</v>
      </c>
      <c r="D10" s="14">
        <f t="shared" si="0"/>
        <v>700</v>
      </c>
      <c r="E10" s="14" t="s">
        <v>10</v>
      </c>
      <c r="F10" s="14">
        <f>MOD(A11,100000)</f>
        <v>34567</v>
      </c>
      <c r="G10" s="14">
        <f>LEFT(F10,2)*10000</f>
        <v>340000</v>
      </c>
      <c r="H10" s="14" t="s">
        <v>11</v>
      </c>
      <c r="I10" s="15" t="str">
        <f>IF(A7&gt;=5,RIGHT(A11,5),0)</f>
        <v>34567</v>
      </c>
      <c r="J10" s="14">
        <f>LEFT(I10,2)*1</f>
        <v>34</v>
      </c>
      <c r="K10" s="14" t="str">
        <f>LOOKUP(J10,C4:C102,B4:B102)&amp;" Thousand"</f>
        <v>Thirty Four Thousand</v>
      </c>
      <c r="L10" s="14" t="str">
        <f>IF(J10&gt;9," "&amp;K10,"")</f>
        <v> Thirty Four Thousand</v>
      </c>
      <c r="M10" s="14" t="str">
        <f>IF(A7&gt;=5,L10)</f>
        <v> Thirty Four Thousand</v>
      </c>
      <c r="N10" s="14" t="str">
        <f>IF(M10=FALSE,"",M10)</f>
        <v> Thirty Four Thousand</v>
      </c>
    </row>
    <row r="11" spans="1:14" s="14" customFormat="1" ht="12.75">
      <c r="A11" s="19">
        <f>LEFT(A6,F5)*1</f>
        <v>1234567</v>
      </c>
      <c r="B11" s="14" t="s">
        <v>12</v>
      </c>
      <c r="C11" s="14">
        <v>8</v>
      </c>
      <c r="D11" s="14">
        <f t="shared" si="0"/>
        <v>800</v>
      </c>
      <c r="E11" s="14" t="s">
        <v>12</v>
      </c>
      <c r="F11" s="14">
        <f>MOD(A11,1000000)</f>
        <v>234567</v>
      </c>
      <c r="G11" s="14">
        <f>LEFT(F11,1)*100000</f>
        <v>200000</v>
      </c>
      <c r="H11" s="14" t="s">
        <v>13</v>
      </c>
      <c r="I11" s="14" t="str">
        <f>IF(A7&gt;=6,RIGHT(A11,6),0)</f>
        <v>234567</v>
      </c>
      <c r="J11" s="14">
        <f>LEFT(I11,1)*1</f>
        <v>2</v>
      </c>
      <c r="K11" s="14" t="str">
        <f>LOOKUP(J11,C4:C102,B4:B102)&amp;" Lac"</f>
        <v>Two Lac</v>
      </c>
      <c r="L11" s="14">
        <f>IF(J12&gt;9,"",K11)</f>
      </c>
      <c r="M11" s="14">
        <f>IF(A7&gt;=6,L11)</f>
      </c>
      <c r="N11" s="14">
        <f>IF(M11=FALSE,"",M11)</f>
      </c>
    </row>
    <row r="12" spans="1:14" s="14" customFormat="1" ht="12.75">
      <c r="A12" s="19"/>
      <c r="B12" s="14" t="s">
        <v>14</v>
      </c>
      <c r="C12" s="14">
        <v>9</v>
      </c>
      <c r="D12" s="14">
        <f t="shared" si="0"/>
        <v>900</v>
      </c>
      <c r="E12" s="14" t="s">
        <v>14</v>
      </c>
      <c r="F12" s="14">
        <f>MOD(A11,10000000)</f>
        <v>1234567</v>
      </c>
      <c r="G12" s="14">
        <f>LEFT(F12,1)*1000000</f>
        <v>1000000</v>
      </c>
      <c r="H12" s="14" t="s">
        <v>15</v>
      </c>
      <c r="I12" s="14" t="str">
        <f>IF(A7&gt;=7,RIGHT(A11,7),0)</f>
        <v>1234567</v>
      </c>
      <c r="J12" s="14">
        <f>LEFT(I12,2)*1</f>
        <v>12</v>
      </c>
      <c r="K12" s="14" t="str">
        <f>LOOKUP(J12,C4:C102,B4:B102)&amp;" Lac"</f>
        <v>Twelve Lac</v>
      </c>
      <c r="L12" s="14" t="str">
        <f>IF(J12&gt;9,K12,"")</f>
        <v>Twelve Lac</v>
      </c>
      <c r="M12" s="14" t="str">
        <f>IF(A7&gt;=7,L12)</f>
        <v>Twelve Lac</v>
      </c>
      <c r="N12" s="14" t="str">
        <f>IF(M12=FALSE,""," "&amp;M12)</f>
        <v> Twelve Lac</v>
      </c>
    </row>
    <row r="13" spans="1:14" s="14" customFormat="1" ht="12.75">
      <c r="A13" s="19"/>
      <c r="B13" s="14" t="s">
        <v>5</v>
      </c>
      <c r="C13" s="14">
        <v>10</v>
      </c>
      <c r="F13" s="14">
        <f>MOD(A11,100000000)</f>
        <v>1234567</v>
      </c>
      <c r="G13" s="14">
        <f>LEFT(F13,1)*10000000</f>
        <v>10000000</v>
      </c>
      <c r="H13" s="14" t="s">
        <v>16</v>
      </c>
      <c r="I13" s="14">
        <f>IF(A7&gt;=8,RIGHT(A11,8),0)</f>
        <v>0</v>
      </c>
      <c r="J13" s="14">
        <f>LEFT(I13,1)*1</f>
        <v>0</v>
      </c>
      <c r="K13" s="14" t="e">
        <f>LOOKUP(J13,C4:C102,B4:B102)&amp;" Crore"</f>
        <v>#N/A</v>
      </c>
      <c r="L13" s="14" t="e">
        <f>IF(J14&gt;9,"",K13)</f>
        <v>#N/A</v>
      </c>
      <c r="M13" s="14" t="b">
        <f>IF(A7&gt;=8,L13)</f>
        <v>0</v>
      </c>
      <c r="N13" s="14">
        <f>IF(M13=FALSE,""," "&amp;M13)</f>
      </c>
    </row>
    <row r="14" spans="1:14" s="14" customFormat="1" ht="12.75">
      <c r="A14" s="19">
        <f>A10*1</f>
        <v>0</v>
      </c>
      <c r="B14" s="14" t="s">
        <v>17</v>
      </c>
      <c r="C14" s="14">
        <v>11</v>
      </c>
      <c r="D14" s="14">
        <f>C4*1000</f>
        <v>1000</v>
      </c>
      <c r="E14" s="14" t="s">
        <v>0</v>
      </c>
      <c r="F14" s="14">
        <f>MOD(A11,1000000000)</f>
        <v>1234567</v>
      </c>
      <c r="G14" s="14">
        <f>LEFT(F14,1)*100000000</f>
        <v>100000000</v>
      </c>
      <c r="H14" s="14" t="s">
        <v>18</v>
      </c>
      <c r="I14" s="14">
        <f>IF(A7&gt;=9,RIGHT(A11,9),0)</f>
        <v>0</v>
      </c>
      <c r="J14" s="14">
        <f>LEFT(I14,2)*1</f>
        <v>0</v>
      </c>
      <c r="K14" s="14" t="e">
        <f>LOOKUP(J14,C4:C102,B4:B102)&amp;" Crore"</f>
        <v>#N/A</v>
      </c>
      <c r="L14" s="14">
        <f>IF(J14&gt;9,K14,"")</f>
      </c>
      <c r="M14" s="14" t="b">
        <f>IF(A7&gt;=9,L14)</f>
        <v>0</v>
      </c>
      <c r="N14" s="14">
        <f>IF(M14=FALSE,""," "&amp;M14)</f>
      </c>
    </row>
    <row r="15" spans="1:5" s="14" customFormat="1" ht="12.75">
      <c r="A15" s="19"/>
      <c r="B15" s="14" t="s">
        <v>19</v>
      </c>
      <c r="C15" s="14">
        <v>12</v>
      </c>
      <c r="D15" s="14">
        <f aca="true" t="shared" si="1" ref="D15:D22">C5*1000</f>
        <v>2000</v>
      </c>
      <c r="E15" s="14" t="s">
        <v>1</v>
      </c>
    </row>
    <row r="16" spans="1:14" s="14" customFormat="1" ht="12.75">
      <c r="A16" s="19"/>
      <c r="B16" s="14" t="s">
        <v>20</v>
      </c>
      <c r="C16" s="14">
        <v>13</v>
      </c>
      <c r="D16" s="14">
        <f t="shared" si="1"/>
        <v>3000</v>
      </c>
      <c r="E16" s="14" t="s">
        <v>2</v>
      </c>
      <c r="K16" s="14" t="s">
        <v>21</v>
      </c>
      <c r="L16" s="14" t="s">
        <v>22</v>
      </c>
      <c r="N16" s="16" t="str">
        <f>N14&amp;N13&amp;N12&amp;N11&amp;N10&amp;N9&amp;N8&amp;N7&amp;N6</f>
        <v> Twelve Lac Thirty Four Thousand Five Hundred Sixty Seven </v>
      </c>
    </row>
    <row r="17" spans="1:14" s="14" customFormat="1" ht="12.75">
      <c r="A17" s="19"/>
      <c r="B17" s="14" t="s">
        <v>23</v>
      </c>
      <c r="C17" s="14">
        <v>14</v>
      </c>
      <c r="D17" s="14">
        <f t="shared" si="1"/>
        <v>4000</v>
      </c>
      <c r="E17" s="14" t="s">
        <v>4</v>
      </c>
      <c r="K17" s="14" t="s">
        <v>24</v>
      </c>
      <c r="L17" s="14">
        <f>IF(A10&gt;0,LOOKUP(A10,C4:C102,B4:B102),"")</f>
      </c>
      <c r="N17" s="16">
        <f>IF(A10&gt;0,"  Paisa "&amp;L17,"")</f>
      </c>
    </row>
    <row r="18" spans="1:5" s="14" customFormat="1" ht="12.75">
      <c r="A18" s="19"/>
      <c r="B18" s="14" t="s">
        <v>25</v>
      </c>
      <c r="C18" s="14">
        <v>15</v>
      </c>
      <c r="D18" s="14">
        <f t="shared" si="1"/>
        <v>5000</v>
      </c>
      <c r="E18" s="14" t="s">
        <v>6</v>
      </c>
    </row>
    <row r="19" spans="1:8" s="14" customFormat="1" ht="12.75">
      <c r="A19" s="19"/>
      <c r="B19" s="14" t="s">
        <v>26</v>
      </c>
      <c r="C19" s="14">
        <v>16</v>
      </c>
      <c r="D19" s="14">
        <f t="shared" si="1"/>
        <v>6000</v>
      </c>
      <c r="E19" s="14" t="s">
        <v>8</v>
      </c>
      <c r="G19" s="14" t="s">
        <v>112</v>
      </c>
      <c r="H19" s="14">
        <v>100</v>
      </c>
    </row>
    <row r="20" spans="1:5" s="14" customFormat="1" ht="12.75">
      <c r="A20" s="19"/>
      <c r="B20" s="14" t="s">
        <v>27</v>
      </c>
      <c r="C20" s="14">
        <v>17</v>
      </c>
      <c r="D20" s="14">
        <f t="shared" si="1"/>
        <v>7000</v>
      </c>
      <c r="E20" s="14" t="s">
        <v>10</v>
      </c>
    </row>
    <row r="21" spans="1:5" s="14" customFormat="1" ht="12.75">
      <c r="A21" s="19"/>
      <c r="B21" s="14" t="s">
        <v>28</v>
      </c>
      <c r="C21" s="14">
        <v>18</v>
      </c>
      <c r="D21" s="14">
        <f t="shared" si="1"/>
        <v>8000</v>
      </c>
      <c r="E21" s="14" t="s">
        <v>12</v>
      </c>
    </row>
    <row r="22" spans="1:5" ht="20.25">
      <c r="A22" s="12" t="s">
        <v>114</v>
      </c>
      <c r="B22" s="14" t="s">
        <v>29</v>
      </c>
      <c r="C22" s="14">
        <v>19</v>
      </c>
      <c r="D22" s="14">
        <f t="shared" si="1"/>
        <v>9000</v>
      </c>
      <c r="E22" s="14" t="s">
        <v>14</v>
      </c>
    </row>
    <row r="23" spans="1:14" s="14" customFormat="1" ht="12.75">
      <c r="A23" s="19"/>
      <c r="B23" s="14" t="s">
        <v>30</v>
      </c>
      <c r="C23" s="14">
        <v>20</v>
      </c>
      <c r="L23" s="17" t="str">
        <f>A4&amp;"="</f>
        <v>1234567=</v>
      </c>
      <c r="M23" s="18"/>
      <c r="N23" s="14" t="str">
        <f>IF(A7&gt;=1,"Rupees "&amp;N16&amp;N17,IF(A10&gt;0,N17,""))</f>
        <v>Rupees  Twelve Lac Thirty Four Thousand Five Hundred Sixty Seven </v>
      </c>
    </row>
    <row r="24" spans="1:3" s="14" customFormat="1" ht="12.75">
      <c r="A24" s="19"/>
      <c r="B24" s="14" t="s">
        <v>113</v>
      </c>
      <c r="C24" s="14">
        <v>21</v>
      </c>
    </row>
    <row r="25" spans="1:3" s="14" customFormat="1" ht="12.75">
      <c r="A25" s="19"/>
      <c r="B25" s="14" t="s">
        <v>31</v>
      </c>
      <c r="C25" s="14">
        <v>22</v>
      </c>
    </row>
    <row r="26" spans="1:3" s="14" customFormat="1" ht="12.75">
      <c r="A26" s="19"/>
      <c r="B26" s="14" t="s">
        <v>32</v>
      </c>
      <c r="C26" s="14">
        <v>23</v>
      </c>
    </row>
    <row r="27" spans="1:3" s="14" customFormat="1" ht="12.75">
      <c r="A27" s="19"/>
      <c r="B27" s="14" t="s">
        <v>33</v>
      </c>
      <c r="C27" s="14">
        <v>24</v>
      </c>
    </row>
    <row r="28" spans="1:3" s="14" customFormat="1" ht="12.75">
      <c r="A28" s="19"/>
      <c r="B28" s="14" t="s">
        <v>34</v>
      </c>
      <c r="C28" s="14">
        <v>25</v>
      </c>
    </row>
    <row r="29" spans="1:3" s="14" customFormat="1" ht="12.75">
      <c r="A29" s="19"/>
      <c r="B29" s="14" t="s">
        <v>35</v>
      </c>
      <c r="C29" s="14">
        <v>26</v>
      </c>
    </row>
    <row r="30" spans="1:3" s="14" customFormat="1" ht="12.75">
      <c r="A30" s="19"/>
      <c r="B30" s="14" t="s">
        <v>36</v>
      </c>
      <c r="C30" s="14">
        <v>27</v>
      </c>
    </row>
    <row r="31" spans="1:3" s="14" customFormat="1" ht="12.75">
      <c r="A31" s="19"/>
      <c r="B31" s="14" t="s">
        <v>37</v>
      </c>
      <c r="C31" s="14">
        <v>28</v>
      </c>
    </row>
    <row r="32" spans="1:3" s="14" customFormat="1" ht="12.75">
      <c r="A32" s="19"/>
      <c r="B32" s="14" t="s">
        <v>38</v>
      </c>
      <c r="C32" s="14">
        <v>29</v>
      </c>
    </row>
    <row r="33" spans="1:3" ht="12.75">
      <c r="A33" s="19"/>
      <c r="B33" s="14" t="s">
        <v>39</v>
      </c>
      <c r="C33" s="14">
        <v>30</v>
      </c>
    </row>
    <row r="34" spans="1:3" ht="12.75">
      <c r="A34" s="19"/>
      <c r="B34" s="14" t="s">
        <v>40</v>
      </c>
      <c r="C34" s="14">
        <v>31</v>
      </c>
    </row>
    <row r="35" spans="1:3" ht="12.75">
      <c r="A35" s="19"/>
      <c r="B35" s="14" t="s">
        <v>41</v>
      </c>
      <c r="C35" s="14">
        <v>32</v>
      </c>
    </row>
    <row r="36" spans="1:3" ht="12.75">
      <c r="A36" s="19"/>
      <c r="B36" s="14" t="s">
        <v>42</v>
      </c>
      <c r="C36" s="14">
        <v>33</v>
      </c>
    </row>
    <row r="37" spans="1:3" ht="12.75">
      <c r="A37" s="19"/>
      <c r="B37" s="14" t="s">
        <v>43</v>
      </c>
      <c r="C37" s="14">
        <v>34</v>
      </c>
    </row>
    <row r="38" spans="1:3" ht="12.75">
      <c r="A38" s="19"/>
      <c r="B38" s="14" t="s">
        <v>44</v>
      </c>
      <c r="C38" s="14">
        <v>35</v>
      </c>
    </row>
    <row r="39" spans="1:3" ht="12.75">
      <c r="A39" s="19"/>
      <c r="B39" s="14" t="s">
        <v>45</v>
      </c>
      <c r="C39" s="14">
        <v>36</v>
      </c>
    </row>
    <row r="40" spans="1:3" ht="12.75">
      <c r="A40" s="19"/>
      <c r="B40" s="14" t="s">
        <v>46</v>
      </c>
      <c r="C40" s="14">
        <v>37</v>
      </c>
    </row>
    <row r="41" spans="1:3" ht="12.75">
      <c r="A41" s="19"/>
      <c r="B41" s="14" t="s">
        <v>47</v>
      </c>
      <c r="C41" s="14">
        <v>38</v>
      </c>
    </row>
    <row r="42" spans="1:3" ht="12.75">
      <c r="A42" s="19"/>
      <c r="B42" s="14" t="s">
        <v>48</v>
      </c>
      <c r="C42" s="14">
        <v>39</v>
      </c>
    </row>
    <row r="43" spans="1:3" ht="12.75">
      <c r="A43" s="19"/>
      <c r="B43" s="14" t="s">
        <v>49</v>
      </c>
      <c r="C43" s="14">
        <v>40</v>
      </c>
    </row>
    <row r="44" spans="1:3" ht="12.75">
      <c r="A44" s="19"/>
      <c r="B44" s="14" t="s">
        <v>50</v>
      </c>
      <c r="C44" s="14">
        <v>41</v>
      </c>
    </row>
    <row r="45" spans="1:3" ht="12.75">
      <c r="A45" s="19"/>
      <c r="B45" s="14" t="s">
        <v>51</v>
      </c>
      <c r="C45" s="14">
        <v>42</v>
      </c>
    </row>
    <row r="46" spans="1:3" ht="12.75">
      <c r="A46" s="19"/>
      <c r="B46" s="14" t="s">
        <v>52</v>
      </c>
      <c r="C46" s="14">
        <v>43</v>
      </c>
    </row>
    <row r="47" spans="1:3" ht="12.75">
      <c r="A47" s="19"/>
      <c r="B47" s="14" t="s">
        <v>53</v>
      </c>
      <c r="C47" s="14">
        <v>44</v>
      </c>
    </row>
    <row r="48" spans="1:3" ht="12.75">
      <c r="A48" s="19"/>
      <c r="B48" s="14" t="s">
        <v>54</v>
      </c>
      <c r="C48" s="14">
        <v>45</v>
      </c>
    </row>
    <row r="49" spans="1:3" ht="12.75">
      <c r="A49" s="19"/>
      <c r="B49" s="14" t="s">
        <v>55</v>
      </c>
      <c r="C49" s="14">
        <v>46</v>
      </c>
    </row>
    <row r="50" spans="1:3" ht="12.75">
      <c r="A50" s="19"/>
      <c r="B50" s="14" t="s">
        <v>56</v>
      </c>
      <c r="C50" s="14">
        <v>47</v>
      </c>
    </row>
    <row r="51" spans="1:3" ht="12.75">
      <c r="A51" s="19"/>
      <c r="B51" s="14" t="s">
        <v>57</v>
      </c>
      <c r="C51" s="14">
        <v>48</v>
      </c>
    </row>
    <row r="52" spans="1:3" ht="12.75">
      <c r="A52" s="19"/>
      <c r="B52" s="14" t="s">
        <v>58</v>
      </c>
      <c r="C52" s="14">
        <v>49</v>
      </c>
    </row>
    <row r="53" spans="1:3" ht="12.75">
      <c r="A53" s="19"/>
      <c r="B53" s="14" t="s">
        <v>59</v>
      </c>
      <c r="C53" s="14">
        <v>50</v>
      </c>
    </row>
    <row r="54" spans="1:3" ht="12.75">
      <c r="A54" s="19"/>
      <c r="B54" s="14" t="s">
        <v>60</v>
      </c>
      <c r="C54" s="14">
        <v>51</v>
      </c>
    </row>
    <row r="55" spans="1:3" ht="12.75">
      <c r="A55" s="19"/>
      <c r="B55" s="14" t="s">
        <v>61</v>
      </c>
      <c r="C55" s="14">
        <v>52</v>
      </c>
    </row>
    <row r="56" spans="1:3" ht="12.75">
      <c r="A56" s="19"/>
      <c r="B56" s="14" t="s">
        <v>62</v>
      </c>
      <c r="C56" s="14">
        <v>53</v>
      </c>
    </row>
    <row r="57" spans="1:3" ht="12.75">
      <c r="A57" s="19"/>
      <c r="B57" s="14" t="s">
        <v>63</v>
      </c>
      <c r="C57" s="14">
        <v>54</v>
      </c>
    </row>
    <row r="58" spans="1:3" ht="12.75">
      <c r="A58" s="19"/>
      <c r="B58" s="14" t="s">
        <v>64</v>
      </c>
      <c r="C58" s="14">
        <v>55</v>
      </c>
    </row>
    <row r="59" spans="1:3" ht="12.75">
      <c r="A59" s="19"/>
      <c r="B59" s="14" t="s">
        <v>65</v>
      </c>
      <c r="C59" s="14">
        <v>56</v>
      </c>
    </row>
    <row r="60" spans="1:3" ht="12.75">
      <c r="A60" s="19"/>
      <c r="B60" s="14" t="s">
        <v>66</v>
      </c>
      <c r="C60" s="14">
        <v>57</v>
      </c>
    </row>
    <row r="61" spans="1:3" ht="12.75">
      <c r="A61" s="19"/>
      <c r="B61" s="14" t="s">
        <v>67</v>
      </c>
      <c r="C61" s="14">
        <v>58</v>
      </c>
    </row>
    <row r="62" spans="1:3" ht="12.75">
      <c r="A62" s="19"/>
      <c r="B62" s="14" t="s">
        <v>68</v>
      </c>
      <c r="C62" s="14">
        <v>59</v>
      </c>
    </row>
    <row r="63" spans="1:3" ht="12.75">
      <c r="A63" s="19"/>
      <c r="B63" s="14" t="s">
        <v>69</v>
      </c>
      <c r="C63" s="14">
        <v>60</v>
      </c>
    </row>
    <row r="64" spans="1:3" ht="12.75">
      <c r="A64" s="19"/>
      <c r="B64" s="14" t="s">
        <v>70</v>
      </c>
      <c r="C64" s="14">
        <v>61</v>
      </c>
    </row>
    <row r="65" spans="1:3" ht="12.75">
      <c r="A65" s="19"/>
      <c r="B65" s="14" t="s">
        <v>71</v>
      </c>
      <c r="C65" s="14">
        <v>62</v>
      </c>
    </row>
    <row r="66" spans="1:3" ht="12.75">
      <c r="A66" s="19"/>
      <c r="B66" s="14" t="s">
        <v>72</v>
      </c>
      <c r="C66" s="14">
        <v>63</v>
      </c>
    </row>
    <row r="67" spans="1:3" ht="12.75">
      <c r="A67" s="19"/>
      <c r="B67" s="14" t="s">
        <v>73</v>
      </c>
      <c r="C67" s="14">
        <v>64</v>
      </c>
    </row>
    <row r="68" spans="1:3" ht="12.75">
      <c r="A68" s="19"/>
      <c r="B68" s="14" t="s">
        <v>74</v>
      </c>
      <c r="C68" s="14">
        <v>65</v>
      </c>
    </row>
    <row r="69" spans="1:3" ht="12.75">
      <c r="A69" s="19"/>
      <c r="B69" s="14" t="s">
        <v>75</v>
      </c>
      <c r="C69" s="14">
        <v>66</v>
      </c>
    </row>
    <row r="70" spans="1:3" ht="12.75">
      <c r="A70" s="19"/>
      <c r="B70" s="14" t="s">
        <v>76</v>
      </c>
      <c r="C70" s="14">
        <v>67</v>
      </c>
    </row>
    <row r="71" spans="1:3" ht="12.75">
      <c r="A71" s="19"/>
      <c r="B71" s="14" t="s">
        <v>77</v>
      </c>
      <c r="C71" s="14">
        <v>68</v>
      </c>
    </row>
    <row r="72" spans="1:3" ht="12.75">
      <c r="A72" s="19"/>
      <c r="B72" s="14" t="s">
        <v>78</v>
      </c>
      <c r="C72" s="14">
        <v>69</v>
      </c>
    </row>
    <row r="73" spans="1:3" ht="12.75">
      <c r="A73" s="19"/>
      <c r="B73" s="14" t="s">
        <v>79</v>
      </c>
      <c r="C73" s="14">
        <v>70</v>
      </c>
    </row>
    <row r="74" spans="1:3" ht="12.75">
      <c r="A74" s="19"/>
      <c r="B74" s="14" t="s">
        <v>80</v>
      </c>
      <c r="C74" s="14">
        <v>71</v>
      </c>
    </row>
    <row r="75" spans="1:3" ht="12.75">
      <c r="A75" s="19"/>
      <c r="B75" s="14" t="s">
        <v>81</v>
      </c>
      <c r="C75" s="14">
        <v>72</v>
      </c>
    </row>
    <row r="76" spans="1:3" ht="12.75">
      <c r="A76" s="19"/>
      <c r="B76" s="14" t="s">
        <v>82</v>
      </c>
      <c r="C76" s="14">
        <v>73</v>
      </c>
    </row>
    <row r="77" spans="1:3" ht="12.75">
      <c r="A77" s="19"/>
      <c r="B77" s="14" t="s">
        <v>83</v>
      </c>
      <c r="C77" s="14">
        <v>74</v>
      </c>
    </row>
    <row r="78" spans="1:3" ht="12.75">
      <c r="A78" s="19"/>
      <c r="B78" s="14" t="s">
        <v>84</v>
      </c>
      <c r="C78" s="14">
        <v>75</v>
      </c>
    </row>
    <row r="79" spans="2:3" ht="12.75">
      <c r="B79" s="14" t="s">
        <v>85</v>
      </c>
      <c r="C79" s="14">
        <v>76</v>
      </c>
    </row>
    <row r="80" spans="2:3" ht="12.75">
      <c r="B80" s="14" t="s">
        <v>86</v>
      </c>
      <c r="C80" s="14">
        <v>77</v>
      </c>
    </row>
    <row r="81" spans="2:3" ht="12.75">
      <c r="B81" s="14" t="s">
        <v>87</v>
      </c>
      <c r="C81" s="14">
        <v>78</v>
      </c>
    </row>
    <row r="82" spans="2:3" ht="12.75">
      <c r="B82" s="14" t="s">
        <v>88</v>
      </c>
      <c r="C82" s="14">
        <v>79</v>
      </c>
    </row>
    <row r="83" spans="2:3" ht="12.75">
      <c r="B83" s="14" t="s">
        <v>89</v>
      </c>
      <c r="C83" s="14">
        <v>80</v>
      </c>
    </row>
    <row r="84" spans="2:3" ht="12.75">
      <c r="B84" s="14" t="s">
        <v>90</v>
      </c>
      <c r="C84" s="14">
        <v>81</v>
      </c>
    </row>
    <row r="85" spans="2:3" ht="12.75">
      <c r="B85" s="14" t="s">
        <v>91</v>
      </c>
      <c r="C85" s="14">
        <v>82</v>
      </c>
    </row>
    <row r="86" spans="2:3" ht="12.75">
      <c r="B86" s="14" t="s">
        <v>92</v>
      </c>
      <c r="C86" s="14">
        <v>83</v>
      </c>
    </row>
    <row r="87" spans="2:3" ht="12.75">
      <c r="B87" s="14" t="s">
        <v>93</v>
      </c>
      <c r="C87" s="14">
        <v>84</v>
      </c>
    </row>
    <row r="88" spans="2:3" ht="12.75">
      <c r="B88" s="14" t="s">
        <v>94</v>
      </c>
      <c r="C88" s="14">
        <v>85</v>
      </c>
    </row>
    <row r="89" spans="2:3" ht="12.75">
      <c r="B89" s="14" t="s">
        <v>95</v>
      </c>
      <c r="C89" s="14">
        <v>86</v>
      </c>
    </row>
    <row r="90" spans="2:3" ht="12.75">
      <c r="B90" s="14" t="s">
        <v>96</v>
      </c>
      <c r="C90" s="14">
        <v>87</v>
      </c>
    </row>
    <row r="91" spans="2:3" ht="12.75">
      <c r="B91" s="14" t="s">
        <v>97</v>
      </c>
      <c r="C91" s="14">
        <v>88</v>
      </c>
    </row>
    <row r="92" spans="2:3" ht="12.75">
      <c r="B92" s="14" t="s">
        <v>98</v>
      </c>
      <c r="C92" s="14">
        <v>89</v>
      </c>
    </row>
    <row r="93" spans="2:3" ht="12.75">
      <c r="B93" s="14" t="s">
        <v>99</v>
      </c>
      <c r="C93" s="14">
        <v>90</v>
      </c>
    </row>
    <row r="94" spans="2:3" ht="12.75">
      <c r="B94" s="14" t="s">
        <v>100</v>
      </c>
      <c r="C94" s="14">
        <v>91</v>
      </c>
    </row>
    <row r="95" spans="2:3" ht="12.75">
      <c r="B95" s="14" t="s">
        <v>101</v>
      </c>
      <c r="C95" s="14">
        <v>92</v>
      </c>
    </row>
    <row r="96" spans="2:3" ht="12.75">
      <c r="B96" s="14" t="s">
        <v>102</v>
      </c>
      <c r="C96" s="14">
        <v>93</v>
      </c>
    </row>
    <row r="97" spans="2:3" ht="12.75">
      <c r="B97" s="14" t="s">
        <v>103</v>
      </c>
      <c r="C97" s="14">
        <v>94</v>
      </c>
    </row>
    <row r="98" spans="2:3" ht="12.75">
      <c r="B98" s="14" t="s">
        <v>104</v>
      </c>
      <c r="C98" s="14">
        <v>95</v>
      </c>
    </row>
    <row r="99" spans="2:3" ht="12.75">
      <c r="B99" s="14" t="s">
        <v>105</v>
      </c>
      <c r="C99" s="14">
        <v>96</v>
      </c>
    </row>
    <row r="100" spans="2:3" ht="12.75">
      <c r="B100" s="14" t="s">
        <v>106</v>
      </c>
      <c r="C100" s="14">
        <v>97</v>
      </c>
    </row>
    <row r="101" spans="2:3" ht="12.75">
      <c r="B101" s="14" t="s">
        <v>107</v>
      </c>
      <c r="C101" s="14">
        <v>98</v>
      </c>
    </row>
    <row r="102" spans="2:3" ht="12.75">
      <c r="B102" s="14" t="s">
        <v>108</v>
      </c>
      <c r="C102" s="14">
        <v>99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Rupees In Words</dc:title>
  <dc:subject/>
  <dc:creator>Biplab Das</dc:creator>
  <cp:keywords/>
  <dc:description/>
  <cp:lastModifiedBy>innov-8</cp:lastModifiedBy>
  <dcterms:created xsi:type="dcterms:W3CDTF">2003-03-04T20:05:20Z</dcterms:created>
  <dcterms:modified xsi:type="dcterms:W3CDTF">2011-09-01T22:09:06Z</dcterms:modified>
  <cp:category/>
  <cp:version/>
  <cp:contentType/>
  <cp:contentStatus/>
</cp:coreProperties>
</file>