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45" windowWidth="15135" windowHeight="8130" activeTab="0"/>
  </bookViews>
  <sheets>
    <sheet name="Sep  2010" sheetId="1" r:id="rId1"/>
    <sheet name="Sheet2" sheetId="2" r:id="rId2"/>
    <sheet name="Sheet1" sheetId="3" r:id="rId3"/>
  </sheets>
  <definedNames>
    <definedName name="_xlnm._FilterDatabase" localSheetId="0" hidden="1">'Sep  2010'!$C$1:$C$143</definedName>
  </definedNames>
  <calcPr fullCalcOnLoad="1"/>
</workbook>
</file>

<file path=xl/sharedStrings.xml><?xml version="1.0" encoding="utf-8"?>
<sst xmlns="http://schemas.openxmlformats.org/spreadsheetml/2006/main" count="418" uniqueCount="302">
  <si>
    <t>Name</t>
  </si>
  <si>
    <t xml:space="preserve">Date </t>
  </si>
  <si>
    <t xml:space="preserve">Start time </t>
  </si>
  <si>
    <t>End time</t>
  </si>
  <si>
    <t>Total time</t>
  </si>
  <si>
    <t>Extra Time</t>
  </si>
  <si>
    <t>Shortfall</t>
  </si>
  <si>
    <t>Calculated Shortfall</t>
  </si>
  <si>
    <t>LOP</t>
  </si>
  <si>
    <t>Net OT/Shortage</t>
  </si>
  <si>
    <t>Planned number of days -Actual Number of days worked</t>
  </si>
  <si>
    <t>18:30:00</t>
  </si>
  <si>
    <t>09:30:00</t>
  </si>
  <si>
    <t>Begiining hour</t>
  </si>
  <si>
    <t>ending hours</t>
  </si>
  <si>
    <t>11:30:00</t>
  </si>
  <si>
    <t>09:35:26</t>
  </si>
  <si>
    <t>09:52:26</t>
  </si>
  <si>
    <t>09:29:25</t>
  </si>
  <si>
    <t>19:52:05</t>
  </si>
  <si>
    <t>09:39:54</t>
  </si>
  <si>
    <t>19:12:03</t>
  </si>
  <si>
    <t>09:57:28</t>
  </si>
  <si>
    <t>09:48:03</t>
  </si>
  <si>
    <t>18:48:21</t>
  </si>
  <si>
    <t>09:50:14</t>
  </si>
  <si>
    <t>19:08:45</t>
  </si>
  <si>
    <t>09:22:14</t>
  </si>
  <si>
    <t>09:39:41</t>
  </si>
  <si>
    <t>09:48:36</t>
  </si>
  <si>
    <t>09:50:03</t>
  </si>
  <si>
    <t>09:48:05</t>
  </si>
  <si>
    <t>18:56:49</t>
  </si>
  <si>
    <t>19:21:29</t>
  </si>
  <si>
    <t>18:59:55</t>
  </si>
  <si>
    <t>19:18:28</t>
  </si>
  <si>
    <t>09:43:25</t>
  </si>
  <si>
    <t>09:52:25</t>
  </si>
  <si>
    <t>09:48:19</t>
  </si>
  <si>
    <t>19:36:45</t>
  </si>
  <si>
    <t>for LOP</t>
  </si>
  <si>
    <t>01/09/2010</t>
  </si>
  <si>
    <t>10:51:57</t>
  </si>
  <si>
    <t>20:45:04</t>
  </si>
  <si>
    <t>02/09/2010</t>
  </si>
  <si>
    <t>10:32:11</t>
  </si>
  <si>
    <t>21:08:27</t>
  </si>
  <si>
    <t>03/09/2010</t>
  </si>
  <si>
    <t>10:16:16</t>
  </si>
  <si>
    <t>18:27:12</t>
  </si>
  <si>
    <t>04/09/2010</t>
  </si>
  <si>
    <t>09:34:24</t>
  </si>
  <si>
    <t>18:56:54</t>
  </si>
  <si>
    <t>06/09/2010</t>
  </si>
  <si>
    <t>09:08:11</t>
  </si>
  <si>
    <t>21:34:29</t>
  </si>
  <si>
    <t>07/09/2010</t>
  </si>
  <si>
    <t>10:02:23</t>
  </si>
  <si>
    <t>19:37:14</t>
  </si>
  <si>
    <t>08/09/2010</t>
  </si>
  <si>
    <t>09:56:47</t>
  </si>
  <si>
    <t>20:36:40</t>
  </si>
  <si>
    <t>09/09/2010</t>
  </si>
  <si>
    <t>09:58:22</t>
  </si>
  <si>
    <t>20:23:50</t>
  </si>
  <si>
    <t>13/09/2010</t>
  </si>
  <si>
    <t>20:18:50</t>
  </si>
  <si>
    <t>14/09/2010</t>
  </si>
  <si>
    <t>09:59:20</t>
  </si>
  <si>
    <t>20:21:53</t>
  </si>
  <si>
    <t>15/09/2010</t>
  </si>
  <si>
    <t>16/09/2010</t>
  </si>
  <si>
    <t>10:09:56</t>
  </si>
  <si>
    <t>20:08:30</t>
  </si>
  <si>
    <t>18/09/2010</t>
  </si>
  <si>
    <t>10:13:46</t>
  </si>
  <si>
    <t>22:57:34</t>
  </si>
  <si>
    <t>20/09/2010</t>
  </si>
  <si>
    <t>10:00:52</t>
  </si>
  <si>
    <t>20:31:31</t>
  </si>
  <si>
    <t>21/09/2010</t>
  </si>
  <si>
    <t>09:57:50</t>
  </si>
  <si>
    <t>20:11:14</t>
  </si>
  <si>
    <t>23/09/2010</t>
  </si>
  <si>
    <t>09:54:13</t>
  </si>
  <si>
    <t>20:32:37</t>
  </si>
  <si>
    <t>24/09/2010</t>
  </si>
  <si>
    <t>10:05:26</t>
  </si>
  <si>
    <t>20:18:35</t>
  </si>
  <si>
    <t>25/09/2010</t>
  </si>
  <si>
    <t>09:09:35</t>
  </si>
  <si>
    <t>20:32:22</t>
  </si>
  <si>
    <t>27/09/2010</t>
  </si>
  <si>
    <t>19:41:47</t>
  </si>
  <si>
    <t>28/09/2010</t>
  </si>
  <si>
    <t>10:03:06</t>
  </si>
  <si>
    <t>21:03:15</t>
  </si>
  <si>
    <t>29/09/2010</t>
  </si>
  <si>
    <t>10:17:26</t>
  </si>
  <si>
    <t>19:27:42</t>
  </si>
  <si>
    <t>30/09/2010</t>
  </si>
  <si>
    <t>09:00:19</t>
  </si>
  <si>
    <t>09:34:25</t>
  </si>
  <si>
    <t>18:55:18</t>
  </si>
  <si>
    <t>09:08:14</t>
  </si>
  <si>
    <t>19:12:39</t>
  </si>
  <si>
    <t>18:33:08</t>
  </si>
  <si>
    <t>08:40:55</t>
  </si>
  <si>
    <t>19:38:07</t>
  </si>
  <si>
    <t>18:55:45</t>
  </si>
  <si>
    <t>09:32:00</t>
  </si>
  <si>
    <t>22:08:03</t>
  </si>
  <si>
    <t>09:30:22</t>
  </si>
  <si>
    <t>20:02:59</t>
  </si>
  <si>
    <t>10/09/2010</t>
  </si>
  <si>
    <t>09:27:39</t>
  </si>
  <si>
    <t>18:52:56</t>
  </si>
  <si>
    <t>09:16:22</t>
  </si>
  <si>
    <t>18:38:40</t>
  </si>
  <si>
    <t>09:17:55</t>
  </si>
  <si>
    <t>18:45:45</t>
  </si>
  <si>
    <t>09:56:33</t>
  </si>
  <si>
    <t>18:46:42</t>
  </si>
  <si>
    <t>17/09/2010</t>
  </si>
  <si>
    <t>09:35:06</t>
  </si>
  <si>
    <t>18:35:07</t>
  </si>
  <si>
    <t>09:26:23</t>
  </si>
  <si>
    <t>18:31:42</t>
  </si>
  <si>
    <t>09:23:27</t>
  </si>
  <si>
    <t>18:41:44</t>
  </si>
  <si>
    <t>09:21:40</t>
  </si>
  <si>
    <t>18:43:51</t>
  </si>
  <si>
    <t>09:22:18</t>
  </si>
  <si>
    <t>19:19:45</t>
  </si>
  <si>
    <t>19:01:10</t>
  </si>
  <si>
    <t>09:29:17</t>
  </si>
  <si>
    <t>19:34:08</t>
  </si>
  <si>
    <t>21:02:13</t>
  </si>
  <si>
    <t>09:26:36</t>
  </si>
  <si>
    <t>18:40:24</t>
  </si>
  <si>
    <t>09:29:16</t>
  </si>
  <si>
    <t>19:03:39</t>
  </si>
  <si>
    <t>09:26:25</t>
  </si>
  <si>
    <t>09:54:41</t>
  </si>
  <si>
    <t>20:45:06</t>
  </si>
  <si>
    <t>09:47:36</t>
  </si>
  <si>
    <t>19:15:56</t>
  </si>
  <si>
    <t>10:14:57</t>
  </si>
  <si>
    <t>18:22:56</t>
  </si>
  <si>
    <t>09:24:49</t>
  </si>
  <si>
    <t>18:46:51</t>
  </si>
  <si>
    <t>09:28:27</t>
  </si>
  <si>
    <t>09:37:40</t>
  </si>
  <si>
    <t>19:00:07</t>
  </si>
  <si>
    <t>19:24:56</t>
  </si>
  <si>
    <t>19:28:49</t>
  </si>
  <si>
    <t>09:53:47</t>
  </si>
  <si>
    <t>10:03:58</t>
  </si>
  <si>
    <t>21:13:29</t>
  </si>
  <si>
    <t>09:59:23</t>
  </si>
  <si>
    <t>19:19:01</t>
  </si>
  <si>
    <t>10:08:44</t>
  </si>
  <si>
    <t>18:45:41</t>
  </si>
  <si>
    <t>09:33:10</t>
  </si>
  <si>
    <t>18:46:20</t>
  </si>
  <si>
    <t>09:45:56</t>
  </si>
  <si>
    <t>17:01:23</t>
  </si>
  <si>
    <t>09:31:14</t>
  </si>
  <si>
    <t>18:40:33</t>
  </si>
  <si>
    <t>09:42:53</t>
  </si>
  <si>
    <t>19:19:37</t>
  </si>
  <si>
    <t>09:57:01</t>
  </si>
  <si>
    <t>19:31:56</t>
  </si>
  <si>
    <t>09:58:21</t>
  </si>
  <si>
    <t>19:30:45</t>
  </si>
  <si>
    <t>09:50:25</t>
  </si>
  <si>
    <t>19:52:43</t>
  </si>
  <si>
    <t>19:16:52</t>
  </si>
  <si>
    <t>09:35:17</t>
  </si>
  <si>
    <t>19:41:29</t>
  </si>
  <si>
    <t>09:47:31</t>
  </si>
  <si>
    <t>19:23:18</t>
  </si>
  <si>
    <t>09:30:07</t>
  </si>
  <si>
    <t>09:36:29</t>
  </si>
  <si>
    <t>18:57:29</t>
  </si>
  <si>
    <t>09:57:06</t>
  </si>
  <si>
    <t>20:10:15</t>
  </si>
  <si>
    <t>09:31:08</t>
  </si>
  <si>
    <t>19:06:48</t>
  </si>
  <si>
    <t>09:49:00</t>
  </si>
  <si>
    <t>19:04:35</t>
  </si>
  <si>
    <t>09:22:36</t>
  </si>
  <si>
    <t>19:54:23</t>
  </si>
  <si>
    <t>09:50:38</t>
  </si>
  <si>
    <t>20:28:42</t>
  </si>
  <si>
    <t>09:48:14</t>
  </si>
  <si>
    <t>20:29:36</t>
  </si>
  <si>
    <t>09:38:22</t>
  </si>
  <si>
    <t>20:18:32</t>
  </si>
  <si>
    <t>10:20:01</t>
  </si>
  <si>
    <t>20:18:44</t>
  </si>
  <si>
    <t>09:44:08</t>
  </si>
  <si>
    <t>20:18:33</t>
  </si>
  <si>
    <t>09:30:19</t>
  </si>
  <si>
    <t>19:14:09</t>
  </si>
  <si>
    <t>10:53:22</t>
  </si>
  <si>
    <t>20:30:58</t>
  </si>
  <si>
    <t>09:45:45</t>
  </si>
  <si>
    <t>20:17:06</t>
  </si>
  <si>
    <t>09:52:51</t>
  </si>
  <si>
    <t>18:53:17</t>
  </si>
  <si>
    <t>09:37:01</t>
  </si>
  <si>
    <t>19:31:20</t>
  </si>
  <si>
    <t>09:33:45</t>
  </si>
  <si>
    <t>13:12:49</t>
  </si>
  <si>
    <t>09:51:49</t>
  </si>
  <si>
    <t>20:19:06</t>
  </si>
  <si>
    <t>09:20:39</t>
  </si>
  <si>
    <t>20:49:26</t>
  </si>
  <si>
    <t>09:34:47</t>
  </si>
  <si>
    <t>18:26:53</t>
  </si>
  <si>
    <t>09:47:23</t>
  </si>
  <si>
    <t>19:11:49</t>
  </si>
  <si>
    <t>09:52:35</t>
  </si>
  <si>
    <t>09:28:12</t>
  </si>
  <si>
    <t>16:03:04</t>
  </si>
  <si>
    <t>09:42:01</t>
  </si>
  <si>
    <t>19:04:20</t>
  </si>
  <si>
    <t>09:58:37</t>
  </si>
  <si>
    <t>20:03:12</t>
  </si>
  <si>
    <t>09:51:31</t>
  </si>
  <si>
    <t>10:20:56</t>
  </si>
  <si>
    <t>20:11:34</t>
  </si>
  <si>
    <t>09:44:44</t>
  </si>
  <si>
    <t>19:08:33</t>
  </si>
  <si>
    <t>10:04:29</t>
  </si>
  <si>
    <t>19:19:23</t>
  </si>
  <si>
    <t>09:38:03</t>
  </si>
  <si>
    <t>18:49:14</t>
  </si>
  <si>
    <t>09:34:35</t>
  </si>
  <si>
    <t>18:41:57</t>
  </si>
  <si>
    <t>19:27:43</t>
  </si>
  <si>
    <t>10:19:07</t>
  </si>
  <si>
    <t>18:40:22</t>
  </si>
  <si>
    <t>10:51:23</t>
  </si>
  <si>
    <t>19:31:05</t>
  </si>
  <si>
    <t>09:24:35</t>
  </si>
  <si>
    <t>09:52:43</t>
  </si>
  <si>
    <t>19:43:23</t>
  </si>
  <si>
    <t>10:03:09</t>
  </si>
  <si>
    <t>20:25:28</t>
  </si>
  <si>
    <t>09:49:38</t>
  </si>
  <si>
    <t>20:02:27</t>
  </si>
  <si>
    <t>09:47:19</t>
  </si>
  <si>
    <t>19:23:12</t>
  </si>
  <si>
    <t>10:16:26</t>
  </si>
  <si>
    <t>20:28:05</t>
  </si>
  <si>
    <t>20:13:18</t>
  </si>
  <si>
    <t>09:59:51</t>
  </si>
  <si>
    <t>19:38:26</t>
  </si>
  <si>
    <t>10:13:22</t>
  </si>
  <si>
    <t>20:59:19</t>
  </si>
  <si>
    <t>09:57:42</t>
  </si>
  <si>
    <t>20:07:20</t>
  </si>
  <si>
    <t>10:37:02</t>
  </si>
  <si>
    <t>19:03:28</t>
  </si>
  <si>
    <t>09:34:15</t>
  </si>
  <si>
    <t>21:31:27</t>
  </si>
  <si>
    <t>10:36:10</t>
  </si>
  <si>
    <t>23:58:01</t>
  </si>
  <si>
    <t>10:30:57</t>
  </si>
  <si>
    <t>19:18:07</t>
  </si>
  <si>
    <t>10:24:06</t>
  </si>
  <si>
    <t>22:36:34</t>
  </si>
  <si>
    <t>09:56:52</t>
  </si>
  <si>
    <t>21:27:14</t>
  </si>
  <si>
    <t>10:39:15</t>
  </si>
  <si>
    <t>20:37:10</t>
  </si>
  <si>
    <t>10:15:40</t>
  </si>
  <si>
    <t>16:14:49</t>
  </si>
  <si>
    <t>10:32:25</t>
  </si>
  <si>
    <t>20:54:41</t>
  </si>
  <si>
    <t>11:02:51</t>
  </si>
  <si>
    <t>20:28:16</t>
  </si>
  <si>
    <t>09:33:50</t>
  </si>
  <si>
    <t>21:03:40</t>
  </si>
  <si>
    <t>09:16:36</t>
  </si>
  <si>
    <t>21:42:08</t>
  </si>
  <si>
    <t>20:29:12</t>
  </si>
  <si>
    <t>10:58:57</t>
  </si>
  <si>
    <t>21:20:37</t>
  </si>
  <si>
    <t>09:56:46</t>
  </si>
  <si>
    <t>19:29:11</t>
  </si>
  <si>
    <t>09:23:48</t>
  </si>
  <si>
    <t>Optional Holiday</t>
  </si>
  <si>
    <t>Total Leave  DAYS</t>
  </si>
  <si>
    <t>Forgot Icard</t>
  </si>
  <si>
    <t xml:space="preserve">Total Sep Leave days </t>
  </si>
  <si>
    <t>Total no of Hrs Permission</t>
  </si>
  <si>
    <t>If any person fail to stay minimum 4 hrs that would be consider as a 0.5 days off</t>
  </si>
  <si>
    <t>Any entry after 11.30 will be consider as 0.5 day Off</t>
  </si>
  <si>
    <t>Total Workingdays for this month (31-7)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</si>
</sst>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0" borderId="0" xfId="0" applyNumberFormat="1" applyFont="1" applyAlignment="1">
      <alignment/>
    </xf>
    <xf numFmtId="0" fontId="41" fillId="34" borderId="0" xfId="0" applyFont="1" applyFill="1" applyBorder="1" applyAlignment="1">
      <alignment horizontal="center" vertical="top"/>
    </xf>
    <xf numFmtId="0" fontId="41" fillId="34" borderId="0" xfId="0" applyFont="1" applyFill="1" applyBorder="1" applyAlignment="1">
      <alignment horizontal="center" vertical="top" wrapText="1"/>
    </xf>
    <xf numFmtId="0" fontId="40" fillId="34" borderId="0" xfId="0" applyFont="1" applyFill="1" applyAlignment="1">
      <alignment horizontal="center" vertical="top" wrapText="1"/>
    </xf>
    <xf numFmtId="0" fontId="40" fillId="34" borderId="0" xfId="0" applyFont="1" applyFill="1" applyAlignment="1">
      <alignment horizontal="center" vertical="top"/>
    </xf>
    <xf numFmtId="165" fontId="40" fillId="34" borderId="0" xfId="0" applyNumberFormat="1" applyFont="1" applyFill="1" applyAlignment="1">
      <alignment horizontal="center" vertical="top" wrapText="1"/>
    </xf>
    <xf numFmtId="49" fontId="40" fillId="34" borderId="0" xfId="0" applyNumberFormat="1" applyFont="1" applyFill="1" applyBorder="1" applyAlignment="1">
      <alignment horizontal="center" wrapText="1"/>
    </xf>
    <xf numFmtId="2" fontId="40" fillId="34" borderId="0" xfId="0" applyNumberFormat="1" applyFont="1" applyFill="1" applyAlignment="1">
      <alignment horizontal="center" vertical="top" wrapText="1"/>
    </xf>
    <xf numFmtId="164" fontId="40" fillId="0" borderId="0" xfId="0" applyNumberFormat="1" applyFont="1" applyFill="1" applyBorder="1" applyAlignment="1">
      <alignment/>
    </xf>
    <xf numFmtId="165" fontId="40" fillId="0" borderId="0" xfId="0" applyNumberFormat="1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164" fontId="40" fillId="33" borderId="0" xfId="0" applyNumberFormat="1" applyFont="1" applyFill="1" applyAlignment="1">
      <alignment/>
    </xf>
    <xf numFmtId="165" fontId="40" fillId="33" borderId="0" xfId="0" applyNumberFormat="1" applyFont="1" applyFill="1" applyAlignment="1">
      <alignment/>
    </xf>
    <xf numFmtId="0" fontId="41" fillId="34" borderId="0" xfId="0" applyFont="1" applyFill="1" applyAlignment="1">
      <alignment horizontal="center" vertical="top" wrapText="1"/>
    </xf>
    <xf numFmtId="164" fontId="41" fillId="0" borderId="0" xfId="0" applyNumberFormat="1" applyFont="1" applyFill="1" applyAlignment="1">
      <alignment/>
    </xf>
    <xf numFmtId="164" fontId="41" fillId="33" borderId="0" xfId="0" applyNumberFormat="1" applyFont="1" applyFill="1" applyAlignment="1">
      <alignment/>
    </xf>
    <xf numFmtId="0" fontId="41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35" borderId="0" xfId="0" applyFont="1" applyFill="1" applyAlignment="1">
      <alignment/>
    </xf>
    <xf numFmtId="0" fontId="40" fillId="3" borderId="0" xfId="0" applyFont="1" applyFill="1" applyAlignment="1">
      <alignment/>
    </xf>
    <xf numFmtId="164" fontId="40" fillId="7" borderId="0" xfId="0" applyNumberFormat="1" applyFont="1" applyFill="1" applyAlignment="1">
      <alignment/>
    </xf>
    <xf numFmtId="0" fontId="40" fillId="3" borderId="0" xfId="0" applyFont="1" applyFill="1" applyAlignment="1">
      <alignment horizontal="center" wrapText="1"/>
    </xf>
    <xf numFmtId="0" fontId="40" fillId="35" borderId="0" xfId="0" applyFont="1" applyFill="1" applyAlignment="1">
      <alignment horizontal="center" wrapText="1"/>
    </xf>
    <xf numFmtId="0" fontId="40" fillId="7" borderId="0" xfId="0" applyFont="1" applyFill="1" applyAlignment="1">
      <alignment horizontal="center" wrapText="1"/>
    </xf>
    <xf numFmtId="0" fontId="40" fillId="0" borderId="0" xfId="0" applyFont="1" applyAlignment="1">
      <alignment horizontal="center" wrapText="1"/>
    </xf>
    <xf numFmtId="2" fontId="40" fillId="36" borderId="10" xfId="0" applyNumberFormat="1" applyFont="1" applyFill="1" applyBorder="1" applyAlignment="1">
      <alignment horizontal="center" vertical="top" wrapText="1"/>
    </xf>
    <xf numFmtId="2" fontId="40" fillId="36" borderId="11" xfId="0" applyNumberFormat="1" applyFont="1" applyFill="1" applyBorder="1" applyAlignment="1">
      <alignment horizontal="center" vertical="top" wrapText="1"/>
    </xf>
    <xf numFmtId="0" fontId="40" fillId="36" borderId="10" xfId="0" applyFont="1" applyFill="1" applyBorder="1" applyAlignment="1">
      <alignment horizontal="center" vertical="top" wrapText="1"/>
    </xf>
    <xf numFmtId="0" fontId="40" fillId="36" borderId="11" xfId="0" applyFont="1" applyFill="1" applyBorder="1" applyAlignment="1">
      <alignment horizontal="center" vertical="top" wrapText="1"/>
    </xf>
    <xf numFmtId="165" fontId="40" fillId="36" borderId="10" xfId="0" applyNumberFormat="1" applyFont="1" applyFill="1" applyBorder="1" applyAlignment="1">
      <alignment horizontal="center" vertical="top" wrapText="1"/>
    </xf>
    <xf numFmtId="165" fontId="40" fillId="36" borderId="11" xfId="0" applyNumberFormat="1" applyFont="1" applyFill="1" applyBorder="1" applyAlignment="1">
      <alignment horizontal="center" vertical="top" wrapText="1"/>
    </xf>
    <xf numFmtId="0" fontId="40" fillId="36" borderId="10" xfId="0" applyFont="1" applyFill="1" applyBorder="1" applyAlignment="1">
      <alignment horizontal="center" vertical="top"/>
    </xf>
    <xf numFmtId="0" fontId="40" fillId="36" borderId="11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horizontal="center" wrapText="1"/>
    </xf>
    <xf numFmtId="49" fontId="40" fillId="0" borderId="11" xfId="0" applyNumberFormat="1" applyFont="1" applyFill="1" applyBorder="1" applyAlignment="1">
      <alignment horizontal="center" wrapText="1"/>
    </xf>
    <xf numFmtId="0" fontId="41" fillId="36" borderId="12" xfId="0" applyFont="1" applyFill="1" applyBorder="1" applyAlignment="1">
      <alignment horizontal="center" vertical="top"/>
    </xf>
    <xf numFmtId="0" fontId="41" fillId="36" borderId="13" xfId="0" applyFont="1" applyFill="1" applyBorder="1" applyAlignment="1">
      <alignment horizontal="center" vertical="top"/>
    </xf>
    <xf numFmtId="0" fontId="41" fillId="36" borderId="14" xfId="0" applyFont="1" applyFill="1" applyBorder="1" applyAlignment="1">
      <alignment horizontal="center" vertical="top"/>
    </xf>
    <xf numFmtId="0" fontId="41" fillId="36" borderId="11" xfId="0" applyFont="1" applyFill="1" applyBorder="1" applyAlignment="1">
      <alignment horizontal="center" vertical="top"/>
    </xf>
    <xf numFmtId="0" fontId="41" fillId="36" borderId="14" xfId="0" applyFont="1" applyFill="1" applyBorder="1" applyAlignment="1">
      <alignment horizontal="center" vertical="top" wrapText="1"/>
    </xf>
    <xf numFmtId="0" fontId="41" fillId="36" borderId="11" xfId="0" applyFont="1" applyFill="1" applyBorder="1" applyAlignment="1">
      <alignment horizontal="center" vertical="top" wrapText="1"/>
    </xf>
    <xf numFmtId="0" fontId="41" fillId="37" borderId="0" xfId="0" applyFont="1" applyFill="1" applyAlignment="1">
      <alignment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0" xfId="67"/>
    <cellStyle name="Normal 2 21" xfId="68"/>
    <cellStyle name="Normal 2 22" xfId="69"/>
    <cellStyle name="Normal 2 23" xfId="70"/>
    <cellStyle name="Normal 2 24" xfId="71"/>
    <cellStyle name="Normal 2 25" xfId="72"/>
    <cellStyle name="Normal 2 26" xfId="73"/>
    <cellStyle name="Normal 2 27" xfId="74"/>
    <cellStyle name="Normal 2 28" xfId="75"/>
    <cellStyle name="Normal 2 29" xfId="76"/>
    <cellStyle name="Normal 2 3" xfId="77"/>
    <cellStyle name="Normal 2 30" xfId="78"/>
    <cellStyle name="Normal 2 31" xfId="79"/>
    <cellStyle name="Normal 2 32" xfId="80"/>
    <cellStyle name="Normal 2 33" xfId="81"/>
    <cellStyle name="Normal 2 34" xfId="82"/>
    <cellStyle name="Normal 2 35" xfId="83"/>
    <cellStyle name="Normal 2 36" xfId="84"/>
    <cellStyle name="Normal 2 37" xfId="85"/>
    <cellStyle name="Normal 2 38" xfId="86"/>
    <cellStyle name="Normal 2 39" xfId="87"/>
    <cellStyle name="Normal 2 4" xfId="88"/>
    <cellStyle name="Normal 2 40" xfId="89"/>
    <cellStyle name="Normal 2 41" xfId="90"/>
    <cellStyle name="Normal 2 42" xfId="91"/>
    <cellStyle name="Normal 2 43" xfId="92"/>
    <cellStyle name="Normal 2 44" xfId="93"/>
    <cellStyle name="Normal 2 45" xfId="94"/>
    <cellStyle name="Normal 2 46" xfId="95"/>
    <cellStyle name="Normal 2 47" xfId="96"/>
    <cellStyle name="Normal 2 48" xfId="97"/>
    <cellStyle name="Normal 2 49" xfId="98"/>
    <cellStyle name="Normal 2 5" xfId="99"/>
    <cellStyle name="Normal 2 50" xfId="100"/>
    <cellStyle name="Normal 2 51" xfId="101"/>
    <cellStyle name="Normal 2 6" xfId="102"/>
    <cellStyle name="Normal 2 7" xfId="103"/>
    <cellStyle name="Normal 2 8" xfId="104"/>
    <cellStyle name="Normal 2 9" xfId="105"/>
    <cellStyle name="Normal 3" xfId="106"/>
    <cellStyle name="Normal 4" xfId="107"/>
    <cellStyle name="Normal 5" xfId="108"/>
    <cellStyle name="Note" xfId="109"/>
    <cellStyle name="Output" xfId="110"/>
    <cellStyle name="Percent" xfId="111"/>
    <cellStyle name="Title" xfId="112"/>
    <cellStyle name="Total" xfId="113"/>
    <cellStyle name="Warning Text" xfId="114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12.00390625" style="5" customWidth="1"/>
    <col min="2" max="2" width="9.7109375" style="5" customWidth="1"/>
    <col min="3" max="3" width="7.8515625" style="5" customWidth="1"/>
    <col min="4" max="4" width="8.140625" style="5" customWidth="1"/>
    <col min="5" max="6" width="7.57421875" style="5" customWidth="1"/>
    <col min="7" max="7" width="7.28125" style="5" customWidth="1"/>
    <col min="8" max="8" width="8.421875" style="23" customWidth="1"/>
    <col min="9" max="9" width="5.140625" style="5" customWidth="1"/>
    <col min="10" max="10" width="9.140625" style="5" customWidth="1"/>
    <col min="11" max="11" width="8.57421875" style="5" customWidth="1"/>
    <col min="12" max="12" width="7.8515625" style="5" customWidth="1"/>
    <col min="13" max="13" width="7.140625" style="7" customWidth="1"/>
    <col min="14" max="14" width="6.421875" style="5" customWidth="1"/>
    <col min="15" max="15" width="8.00390625" style="5" customWidth="1"/>
    <col min="16" max="16" width="12.421875" style="5" bestFit="1" customWidth="1"/>
    <col min="17" max="16384" width="9.140625" style="5" customWidth="1"/>
  </cols>
  <sheetData>
    <row r="1" spans="1:17" ht="21" customHeight="1">
      <c r="A1" s="44" t="s">
        <v>0</v>
      </c>
      <c r="B1" s="46" t="s">
        <v>1</v>
      </c>
      <c r="C1" s="48" t="s">
        <v>2</v>
      </c>
      <c r="D1" s="48" t="s">
        <v>3</v>
      </c>
      <c r="E1" s="48" t="s">
        <v>4</v>
      </c>
      <c r="F1" s="34" t="s">
        <v>5</v>
      </c>
      <c r="G1" s="38" t="s">
        <v>6</v>
      </c>
      <c r="H1" s="40" t="s">
        <v>7</v>
      </c>
      <c r="I1" s="36" t="s">
        <v>8</v>
      </c>
      <c r="J1" s="42" t="s">
        <v>9</v>
      </c>
      <c r="K1" s="32" t="s">
        <v>10</v>
      </c>
      <c r="L1" s="34" t="s">
        <v>295</v>
      </c>
      <c r="N1" s="28" t="s">
        <v>294</v>
      </c>
      <c r="O1" s="29" t="s">
        <v>296</v>
      </c>
      <c r="P1" s="30" t="s">
        <v>298</v>
      </c>
      <c r="Q1" s="31" t="s">
        <v>297</v>
      </c>
    </row>
    <row r="2" spans="1:17" ht="23.25" customHeight="1">
      <c r="A2" s="45"/>
      <c r="B2" s="47"/>
      <c r="C2" s="49"/>
      <c r="D2" s="49"/>
      <c r="E2" s="49"/>
      <c r="F2" s="35"/>
      <c r="G2" s="39"/>
      <c r="H2" s="41"/>
      <c r="I2" s="37"/>
      <c r="J2" s="43"/>
      <c r="K2" s="33"/>
      <c r="L2" s="35"/>
      <c r="N2" s="28"/>
      <c r="O2" s="29"/>
      <c r="P2" s="30"/>
      <c r="Q2" s="31"/>
    </row>
    <row r="3" spans="1:12" ht="6.75" customHeight="1">
      <c r="A3" s="8"/>
      <c r="B3" s="8"/>
      <c r="C3" s="9"/>
      <c r="D3" s="9"/>
      <c r="E3" s="9"/>
      <c r="F3" s="10"/>
      <c r="G3" s="11"/>
      <c r="H3" s="20"/>
      <c r="I3" s="12"/>
      <c r="J3" s="13"/>
      <c r="K3" s="14"/>
      <c r="L3" s="10"/>
    </row>
    <row r="4" spans="2:16" ht="14.25" customHeight="1">
      <c r="B4" s="5" t="s">
        <v>41</v>
      </c>
      <c r="C4" s="5" t="s">
        <v>42</v>
      </c>
      <c r="D4" s="5" t="s">
        <v>43</v>
      </c>
      <c r="E4" s="15">
        <f>D4-C4</f>
        <v>0.4118865740740741</v>
      </c>
      <c r="F4" s="15">
        <f>IF((D4-Sheet2!$C$5)&gt;0,(D4-Sheet2!$C$5),0)+IF((Sheet2!$C$4-C4)&gt;0,(Sheet2!$C$4-C4),0)</f>
        <v>0.09379629629629627</v>
      </c>
      <c r="G4" s="15">
        <f>IF(I4&lt;=1,0,IF((Sheet2!$C$5-D4)&gt;0,(Sheet2!$C$5-D4),0)+IF((C4-Sheet2!$C$4)&gt;0,(C4-Sheet2!$C$4),0))</f>
        <v>0.05690972222222224</v>
      </c>
      <c r="H4" s="21">
        <f>IF(I4&lt;=1,0,IF((((G4)-((F4)*0.5))/2)&gt;0,(((G4)-((F4)*0.5))/2),0))</f>
        <v>0.005005787037037052</v>
      </c>
      <c r="I4" s="16" t="str">
        <f>IF(E4*86400&lt;7200,1,IF(OR(C4&gt;Sheet2!$C$6,E4*86400&lt;16200),0.5,IF(OR(C4*86400&gt;50400,D4&lt;57600),0.5,"NIL")))</f>
        <v>NIL</v>
      </c>
      <c r="J4" s="15">
        <f>E4-(1*60*60*9)/86400</f>
        <v>0.036886574074074086</v>
      </c>
      <c r="M4" s="7">
        <f>IF(J4&gt;0,0,-(J4))</f>
        <v>0</v>
      </c>
      <c r="O4" s="50" t="s">
        <v>301</v>
      </c>
      <c r="P4" s="50">
        <v>24</v>
      </c>
    </row>
    <row r="5" spans="2:13" ht="14.25" customHeight="1">
      <c r="B5" s="5" t="s">
        <v>44</v>
      </c>
      <c r="C5" s="5" t="s">
        <v>45</v>
      </c>
      <c r="D5" s="5" t="s">
        <v>46</v>
      </c>
      <c r="E5" s="15">
        <f aca="true" t="shared" si="0" ref="E5:E25">D5-C5</f>
        <v>0.4418518518518519</v>
      </c>
      <c r="F5" s="15">
        <f>IF((D5-Sheet2!$C$5)&gt;0,(D5-Sheet2!$C$5),0)+IF((Sheet2!$C$4-C5)&gt;0,(Sheet2!$C$4-C5),0)</f>
        <v>0.11003472222222221</v>
      </c>
      <c r="G5" s="15">
        <f>IF(I5&lt;=1,0,IF((Sheet2!$C$5-D5)&gt;0,(Sheet2!$C$5-D5),0)+IF((C5-Sheet2!$C$4)&gt;0,(C5-Sheet2!$C$4),0))</f>
        <v>0.043182870370370385</v>
      </c>
      <c r="H5" s="21">
        <f aca="true" t="shared" si="1" ref="H5:H25">IF(I5&lt;=1,0,IF((((G5)-((F5)*0.5))/2)&gt;0,(((G5)-((F5)*0.5))/2),0))</f>
        <v>0</v>
      </c>
      <c r="I5" s="16" t="str">
        <f>IF(E5*86400&lt;7200,1,IF(OR(C5&gt;Sheet2!$C$6,E5*86400&lt;16200),0.5,IF(OR(C5*86400&gt;50400,D5&lt;57600),0.5,"NIL")))</f>
        <v>NIL</v>
      </c>
      <c r="J5" s="15">
        <f aca="true" t="shared" si="2" ref="J5:J25">E5-(1*60*60*9)/86400</f>
        <v>0.06685185185185188</v>
      </c>
      <c r="M5" s="7">
        <f aca="true" t="shared" si="3" ref="M5:M25">IF(J5&gt;0,0,-(J5))</f>
        <v>0</v>
      </c>
    </row>
    <row r="6" spans="2:13" ht="14.25" customHeight="1">
      <c r="B6" s="5" t="s">
        <v>47</v>
      </c>
      <c r="C6" s="5" t="s">
        <v>48</v>
      </c>
      <c r="D6" s="5" t="s">
        <v>49</v>
      </c>
      <c r="E6" s="15">
        <f t="shared" si="0"/>
        <v>0.3409259259259259</v>
      </c>
      <c r="F6" s="15">
        <f>IF((D6-Sheet2!$C$5)&gt;0,(D6-Sheet2!$C$5),0)+IF((Sheet2!$C$4-C6)&gt;0,(Sheet2!$C$4-C6),0)</f>
        <v>0</v>
      </c>
      <c r="G6" s="15">
        <f>IF(I6&lt;=1,0,IF((Sheet2!$C$5-D6)&gt;0,(Sheet2!$C$5-D6),0)+IF((C6-Sheet2!$C$4)&gt;0,(C6-Sheet2!$C$4),0))</f>
        <v>0.034074074074074145</v>
      </c>
      <c r="H6" s="21">
        <f t="shared" si="1"/>
        <v>0.017037037037037073</v>
      </c>
      <c r="I6" s="16" t="str">
        <f>IF(E6*86400&lt;7200,1,IF(OR(C6&gt;Sheet2!$C$6,E6*86400&lt;16200),0.5,IF(OR(C6*86400&gt;50400,D6&lt;57600),0.5,"NIL")))</f>
        <v>NIL</v>
      </c>
      <c r="J6" s="15">
        <f t="shared" si="2"/>
        <v>-0.03407407407407409</v>
      </c>
      <c r="M6" s="7">
        <f t="shared" si="3"/>
        <v>0.03407407407407409</v>
      </c>
    </row>
    <row r="7" spans="2:13" ht="14.25" customHeight="1">
      <c r="B7" s="5" t="s">
        <v>50</v>
      </c>
      <c r="C7" s="5" t="s">
        <v>51</v>
      </c>
      <c r="D7" s="5" t="s">
        <v>52</v>
      </c>
      <c r="E7" s="15">
        <f t="shared" si="0"/>
        <v>0.39062500000000006</v>
      </c>
      <c r="F7" s="15">
        <f>IF((D7-Sheet2!$C$5)&gt;0,(D7-Sheet2!$C$5),0)+IF((Sheet2!$C$4-C7)&gt;0,(Sheet2!$C$4-C7),0)</f>
        <v>0.01868055555555559</v>
      </c>
      <c r="G7" s="15">
        <f>IF(I7&lt;=1,0,IF((Sheet2!$C$5-D7)&gt;0,(Sheet2!$C$5-D7),0)+IF((C7-Sheet2!$C$4)&gt;0,(C7-Sheet2!$C$4),0))</f>
        <v>0.003055555555555589</v>
      </c>
      <c r="H7" s="21">
        <f t="shared" si="1"/>
        <v>0</v>
      </c>
      <c r="I7" s="16" t="str">
        <f>IF(E7*86400&lt;7200,1,IF(OR(C7&gt;Sheet2!$C$6,E7*86400&lt;16200),0.5,IF(OR(C7*86400&gt;50400,D7&lt;57600),0.5,"NIL")))</f>
        <v>NIL</v>
      </c>
      <c r="J7" s="15">
        <f t="shared" si="2"/>
        <v>0.015625000000000056</v>
      </c>
      <c r="M7" s="7">
        <f t="shared" si="3"/>
        <v>0</v>
      </c>
    </row>
    <row r="8" spans="2:13" ht="14.25" customHeight="1">
      <c r="B8" s="5" t="s">
        <v>53</v>
      </c>
      <c r="C8" s="5" t="s">
        <v>54</v>
      </c>
      <c r="D8" s="5" t="s">
        <v>55</v>
      </c>
      <c r="E8" s="15">
        <f t="shared" si="0"/>
        <v>0.5182638888888889</v>
      </c>
      <c r="F8" s="15">
        <f>IF((D8-Sheet2!$C$5)&gt;0,(D8-Sheet2!$C$5),0)+IF((Sheet2!$C$4-C8)&gt;0,(Sheet2!$C$4-C8),0)</f>
        <v>0.14326388888888875</v>
      </c>
      <c r="G8" s="15">
        <f>IF(I8&lt;=1,0,IF((Sheet2!$C$5-D8)&gt;0,(Sheet2!$C$5-D8),0)+IF((C8-Sheet2!$C$4)&gt;0,(C8-Sheet2!$C$4),0))</f>
        <v>0</v>
      </c>
      <c r="H8" s="21">
        <f t="shared" si="1"/>
        <v>0</v>
      </c>
      <c r="I8" s="16" t="str">
        <f>IF(E8*86400&lt;7200,1,IF(OR(C8&gt;Sheet2!$C$6,E8*86400&lt;16200),0.5,IF(OR(C8*86400&gt;50400,D8&lt;57600),0.5,"NIL")))</f>
        <v>NIL</v>
      </c>
      <c r="J8" s="15">
        <f t="shared" si="2"/>
        <v>0.14326388888888886</v>
      </c>
      <c r="M8" s="7">
        <f t="shared" si="3"/>
        <v>0</v>
      </c>
    </row>
    <row r="9" spans="2:13" ht="14.25" customHeight="1">
      <c r="B9" s="5" t="s">
        <v>56</v>
      </c>
      <c r="C9" s="5" t="s">
        <v>57</v>
      </c>
      <c r="D9" s="5" t="s">
        <v>58</v>
      </c>
      <c r="E9" s="15">
        <f t="shared" si="0"/>
        <v>0.39920138888888884</v>
      </c>
      <c r="F9" s="15">
        <f>IF((D9-Sheet2!$C$5)&gt;0,(D9-Sheet2!$C$5),0)+IF((Sheet2!$C$4-C9)&gt;0,(Sheet2!$C$4-C9),0)</f>
        <v>0.04668981481481471</v>
      </c>
      <c r="G9" s="15">
        <f>IF(I9&lt;=1,0,IF((Sheet2!$C$5-D9)&gt;0,(Sheet2!$C$5-D9),0)+IF((C9-Sheet2!$C$4)&gt;0,(C9-Sheet2!$C$4),0))</f>
        <v>0.022488425925925926</v>
      </c>
      <c r="H9" s="21">
        <f t="shared" si="1"/>
        <v>0</v>
      </c>
      <c r="I9" s="16" t="str">
        <f>IF(E9*86400&lt;7200,1,IF(OR(C9&gt;Sheet2!$C$6,E9*86400&lt;16200),0.5,IF(OR(C9*86400&gt;50400,D9&lt;57600),0.5,"NIL")))</f>
        <v>NIL</v>
      </c>
      <c r="J9" s="15">
        <f t="shared" si="2"/>
        <v>0.024201388888888842</v>
      </c>
      <c r="M9" s="7">
        <f t="shared" si="3"/>
        <v>0</v>
      </c>
    </row>
    <row r="10" spans="2:13" ht="14.25" customHeight="1">
      <c r="B10" s="5" t="s">
        <v>59</v>
      </c>
      <c r="C10" s="5" t="s">
        <v>60</v>
      </c>
      <c r="D10" s="5" t="s">
        <v>61</v>
      </c>
      <c r="E10" s="15">
        <f t="shared" si="0"/>
        <v>0.4443634259259259</v>
      </c>
      <c r="F10" s="15">
        <f>IF((D10-Sheet2!$C$5)&gt;0,(D10-Sheet2!$C$5),0)+IF((Sheet2!$C$4-C10)&gt;0,(Sheet2!$C$4-C10),0)</f>
        <v>0.08796296296296291</v>
      </c>
      <c r="G10" s="15">
        <f>IF(I10&lt;=1,0,IF((Sheet2!$C$5-D10)&gt;0,(Sheet2!$C$5-D10),0)+IF((C10-Sheet2!$C$4)&gt;0,(C10-Sheet2!$C$4),0))</f>
        <v>0.01859953703703704</v>
      </c>
      <c r="H10" s="21">
        <f t="shared" si="1"/>
        <v>0</v>
      </c>
      <c r="I10" s="16" t="str">
        <f>IF(E10*86400&lt;7200,1,IF(OR(C10&gt;Sheet2!$C$6,E10*86400&lt;16200),0.5,IF(OR(C10*86400&gt;50400,D10&lt;57600),0.5,"NIL")))</f>
        <v>NIL</v>
      </c>
      <c r="J10" s="15">
        <f t="shared" si="2"/>
        <v>0.06936342592592593</v>
      </c>
      <c r="M10" s="7">
        <f t="shared" si="3"/>
        <v>0</v>
      </c>
    </row>
    <row r="11" spans="2:13" ht="14.25" customHeight="1">
      <c r="B11" s="5" t="s">
        <v>62</v>
      </c>
      <c r="C11" s="5" t="s">
        <v>63</v>
      </c>
      <c r="D11" s="5" t="s">
        <v>64</v>
      </c>
      <c r="E11" s="15">
        <f t="shared" si="0"/>
        <v>0.4343518518518519</v>
      </c>
      <c r="F11" s="15">
        <f>IF((D11-Sheet2!$C$5)&gt;0,(D11-Sheet2!$C$5),0)+IF((Sheet2!$C$4-C11)&gt;0,(Sheet2!$C$4-C11),0)</f>
        <v>0.07905092592592589</v>
      </c>
      <c r="G11" s="15">
        <f>IF(I11&lt;=1,0,IF((Sheet2!$C$5-D11)&gt;0,(Sheet2!$C$5-D11),0)+IF((C11-Sheet2!$C$4)&gt;0,(C11-Sheet2!$C$4),0))</f>
        <v>0.019699074074074063</v>
      </c>
      <c r="H11" s="21">
        <f t="shared" si="1"/>
        <v>0</v>
      </c>
      <c r="I11" s="16" t="str">
        <f>IF(E11*86400&lt;7200,1,IF(OR(C11&gt;Sheet2!$C$6,E11*86400&lt;16200),0.5,IF(OR(C11*86400&gt;50400,D11&lt;57600),0.5,"NIL")))</f>
        <v>NIL</v>
      </c>
      <c r="J11" s="15">
        <f t="shared" si="2"/>
        <v>0.05935185185185188</v>
      </c>
      <c r="M11" s="7">
        <f t="shared" si="3"/>
        <v>0</v>
      </c>
    </row>
    <row r="12" spans="2:13" ht="14.25" customHeight="1">
      <c r="B12" s="5" t="s">
        <v>65</v>
      </c>
      <c r="C12" s="5" t="s">
        <v>31</v>
      </c>
      <c r="D12" s="5" t="s">
        <v>66</v>
      </c>
      <c r="E12" s="15">
        <f t="shared" si="0"/>
        <v>0.43802083333333336</v>
      </c>
      <c r="F12" s="15">
        <f>IF((D12-Sheet2!$C$5)&gt;0,(D12-Sheet2!$C$5),0)+IF((Sheet2!$C$4-C12)&gt;0,(Sheet2!$C$4-C12),0)</f>
        <v>0.07557870370370368</v>
      </c>
      <c r="G12" s="15">
        <f>IF(I12&lt;=1,0,IF((Sheet2!$C$5-D12)&gt;0,(Sheet2!$C$5-D12),0)+IF((C12-Sheet2!$C$4)&gt;0,(C12-Sheet2!$C$4),0))</f>
        <v>0.012557870370370372</v>
      </c>
      <c r="H12" s="21">
        <f t="shared" si="1"/>
        <v>0</v>
      </c>
      <c r="I12" s="16" t="str">
        <f>IF(E12*86400&lt;7200,1,IF(OR(C12&gt;Sheet2!$C$6,E12*86400&lt;16200),0.5,IF(OR(C12*86400&gt;50400,D12&lt;57600),0.5,"NIL")))</f>
        <v>NIL</v>
      </c>
      <c r="J12" s="15">
        <f t="shared" si="2"/>
        <v>0.06302083333333336</v>
      </c>
      <c r="M12" s="7">
        <f t="shared" si="3"/>
        <v>0</v>
      </c>
    </row>
    <row r="13" spans="2:13" ht="14.25" customHeight="1">
      <c r="B13" s="5" t="s">
        <v>67</v>
      </c>
      <c r="C13" s="5" t="s">
        <v>68</v>
      </c>
      <c r="D13" s="5" t="s">
        <v>69</v>
      </c>
      <c r="E13" s="15">
        <f t="shared" si="0"/>
        <v>0.4323263888888889</v>
      </c>
      <c r="F13" s="15">
        <f>IF((D13-Sheet2!$C$5)&gt;0,(D13-Sheet2!$C$5),0)+IF((Sheet2!$C$4-C13)&gt;0,(Sheet2!$C$4-C13),0)</f>
        <v>0.07769675925925923</v>
      </c>
      <c r="G13" s="15">
        <f>IF(I13&lt;=1,0,IF((Sheet2!$C$5-D13)&gt;0,(Sheet2!$C$5-D13),0)+IF((C13-Sheet2!$C$4)&gt;0,(C13-Sheet2!$C$4),0))</f>
        <v>0.020370370370370372</v>
      </c>
      <c r="H13" s="21">
        <f t="shared" si="1"/>
        <v>0</v>
      </c>
      <c r="I13" s="16" t="str">
        <f>IF(E13*86400&lt;7200,1,IF(OR(C13&gt;Sheet2!$C$6,E13*86400&lt;16200),0.5,IF(OR(C13*86400&gt;50400,D13&lt;57600),0.5,"NIL")))</f>
        <v>NIL</v>
      </c>
      <c r="J13" s="15">
        <f t="shared" si="2"/>
        <v>0.05732638888888891</v>
      </c>
      <c r="M13" s="7">
        <f t="shared" si="3"/>
        <v>0</v>
      </c>
    </row>
    <row r="14" spans="2:13" ht="14.25" customHeight="1">
      <c r="B14" s="5" t="s">
        <v>70</v>
      </c>
      <c r="C14" s="5" t="s">
        <v>22</v>
      </c>
      <c r="D14" s="5" t="s">
        <v>26</v>
      </c>
      <c r="E14" s="15">
        <f t="shared" si="0"/>
        <v>0.382835648148148</v>
      </c>
      <c r="F14" s="15">
        <f>IF((D14-Sheet2!$C$5)&gt;0,(D14-Sheet2!$C$5),0)+IF((Sheet2!$C$4-C14)&gt;0,(Sheet2!$C$4-C14),0)</f>
        <v>0.0269097222222221</v>
      </c>
      <c r="G14" s="15">
        <f>IF(I14&lt;=1,0,IF((Sheet2!$C$5-D14)&gt;0,(Sheet2!$C$5-D14),0)+IF((C14-Sheet2!$C$4)&gt;0,(C14-Sheet2!$C$4),0))</f>
        <v>0.019074074074074132</v>
      </c>
      <c r="H14" s="21">
        <f t="shared" si="1"/>
        <v>0.0028096064814815414</v>
      </c>
      <c r="I14" s="16" t="str">
        <f>IF(E14*86400&lt;7200,1,IF(OR(C14&gt;Sheet2!$C$6,E14*86400&lt;16200),0.5,IF(OR(C14*86400&gt;50400,D14&lt;57600),0.5,"NIL")))</f>
        <v>NIL</v>
      </c>
      <c r="J14" s="15">
        <f t="shared" si="2"/>
        <v>0.007835648148148022</v>
      </c>
      <c r="M14" s="7">
        <f t="shared" si="3"/>
        <v>0</v>
      </c>
    </row>
    <row r="15" spans="2:13" ht="14.25" customHeight="1">
      <c r="B15" s="5" t="s">
        <v>71</v>
      </c>
      <c r="C15" s="5" t="s">
        <v>72</v>
      </c>
      <c r="D15" s="5" t="s">
        <v>73</v>
      </c>
      <c r="E15" s="15">
        <f t="shared" si="0"/>
        <v>0.4156712962962963</v>
      </c>
      <c r="F15" s="15">
        <f>IF((D15-Sheet2!$C$5)&gt;0,(D15-Sheet2!$C$5),0)+IF((Sheet2!$C$4-C15)&gt;0,(Sheet2!$C$4-C15),0)</f>
        <v>0.0684027777777777</v>
      </c>
      <c r="G15" s="15">
        <f>IF(I15&lt;=1,0,IF((Sheet2!$C$5-D15)&gt;0,(Sheet2!$C$5-D15),0)+IF((C15-Sheet2!$C$4)&gt;0,(C15-Sheet2!$C$4),0))</f>
        <v>0.027731481481481468</v>
      </c>
      <c r="H15" s="21">
        <f t="shared" si="1"/>
        <v>0</v>
      </c>
      <c r="I15" s="16" t="str">
        <f>IF(E15*86400&lt;7200,1,IF(OR(C15&gt;Sheet2!$C$6,E15*86400&lt;16200),0.5,IF(OR(C15*86400&gt;50400,D15&lt;57600),0.5,"NIL")))</f>
        <v>NIL</v>
      </c>
      <c r="J15" s="15">
        <f t="shared" si="2"/>
        <v>0.04067129629629629</v>
      </c>
      <c r="M15" s="7">
        <f t="shared" si="3"/>
        <v>0</v>
      </c>
    </row>
    <row r="16" spans="2:13" ht="14.25" customHeight="1">
      <c r="B16" s="5" t="s">
        <v>74</v>
      </c>
      <c r="C16" s="5" t="s">
        <v>75</v>
      </c>
      <c r="D16" s="5" t="s">
        <v>76</v>
      </c>
      <c r="E16" s="15">
        <f t="shared" si="0"/>
        <v>0.5304166666666665</v>
      </c>
      <c r="F16" s="15">
        <f>IF((D16-Sheet2!$C$5)&gt;0,(D16-Sheet2!$C$5),0)+IF((Sheet2!$C$4-C16)&gt;0,(Sheet2!$C$4-C16),0)</f>
        <v>0.1858101851851851</v>
      </c>
      <c r="G16" s="15">
        <f>IF(I16&lt;=1,0,IF((Sheet2!$C$5-D16)&gt;0,(Sheet2!$C$5-D16),0)+IF((C16-Sheet2!$C$4)&gt;0,(C16-Sheet2!$C$4),0))</f>
        <v>0.03039351851851857</v>
      </c>
      <c r="H16" s="21">
        <f t="shared" si="1"/>
        <v>0</v>
      </c>
      <c r="I16" s="16" t="str">
        <f>IF(E16*86400&lt;7200,1,IF(OR(C16&gt;Sheet2!$C$6,E16*86400&lt;16200),0.5,IF(OR(C16*86400&gt;50400,D16&lt;57600),0.5,"NIL")))</f>
        <v>NIL</v>
      </c>
      <c r="J16" s="15">
        <f t="shared" si="2"/>
        <v>0.15541666666666654</v>
      </c>
      <c r="M16" s="7">
        <f t="shared" si="3"/>
        <v>0</v>
      </c>
    </row>
    <row r="17" spans="2:13" ht="14.25" customHeight="1">
      <c r="B17" s="5" t="s">
        <v>77</v>
      </c>
      <c r="C17" s="5" t="s">
        <v>78</v>
      </c>
      <c r="D17" s="5" t="s">
        <v>79</v>
      </c>
      <c r="E17" s="15">
        <f t="shared" si="0"/>
        <v>0.43795138888888885</v>
      </c>
      <c r="F17" s="15">
        <f>IF((D17-Sheet2!$C$5)&gt;0,(D17-Sheet2!$C$5),0)+IF((Sheet2!$C$4-C17)&gt;0,(Sheet2!$C$4-C17),0)</f>
        <v>0.08438657407407402</v>
      </c>
      <c r="G17" s="15">
        <f>IF(I17&lt;=1,0,IF((Sheet2!$C$5-D17)&gt;0,(Sheet2!$C$5-D17),0)+IF((C17-Sheet2!$C$4)&gt;0,(C17-Sheet2!$C$4),0))</f>
        <v>0.021435185185185224</v>
      </c>
      <c r="H17" s="21">
        <f t="shared" si="1"/>
        <v>0</v>
      </c>
      <c r="I17" s="16" t="str">
        <f>IF(E17*86400&lt;7200,1,IF(OR(C17&gt;Sheet2!$C$6,E17*86400&lt;16200),0.5,IF(OR(C17*86400&gt;50400,D17&lt;57600),0.5,"NIL")))</f>
        <v>NIL</v>
      </c>
      <c r="J17" s="15">
        <f t="shared" si="2"/>
        <v>0.06295138888888885</v>
      </c>
      <c r="M17" s="7">
        <f t="shared" si="3"/>
        <v>0</v>
      </c>
    </row>
    <row r="18" spans="2:13" ht="14.25" customHeight="1">
      <c r="B18" s="5" t="s">
        <v>80</v>
      </c>
      <c r="C18" s="5" t="s">
        <v>81</v>
      </c>
      <c r="D18" s="5" t="s">
        <v>82</v>
      </c>
      <c r="E18" s="15">
        <f t="shared" si="0"/>
        <v>0.4259722222222222</v>
      </c>
      <c r="F18" s="15">
        <f>IF((D18-Sheet2!$C$5)&gt;0,(D18-Sheet2!$C$5),0)+IF((Sheet2!$C$4-C18)&gt;0,(Sheet2!$C$4-C18),0)</f>
        <v>0.07030092592592585</v>
      </c>
      <c r="G18" s="15">
        <f>IF(I18&lt;=1,0,IF((Sheet2!$C$5-D18)&gt;0,(Sheet2!$C$5-D18),0)+IF((C18-Sheet2!$C$4)&gt;0,(C18-Sheet2!$C$4),0))</f>
        <v>0.01932870370370371</v>
      </c>
      <c r="H18" s="21">
        <f t="shared" si="1"/>
        <v>0</v>
      </c>
      <c r="I18" s="16" t="str">
        <f>IF(E18*86400&lt;7200,1,IF(OR(C18&gt;Sheet2!$C$6,E18*86400&lt;16200),0.5,IF(OR(C18*86400&gt;50400,D18&lt;57600),0.5,"NIL")))</f>
        <v>NIL</v>
      </c>
      <c r="J18" s="15">
        <f t="shared" si="2"/>
        <v>0.0509722222222222</v>
      </c>
      <c r="M18" s="7">
        <f t="shared" si="3"/>
        <v>0</v>
      </c>
    </row>
    <row r="19" spans="2:13" ht="14.25" customHeight="1">
      <c r="B19" s="5" t="s">
        <v>83</v>
      </c>
      <c r="C19" s="5" t="s">
        <v>84</v>
      </c>
      <c r="D19" s="5" t="s">
        <v>85</v>
      </c>
      <c r="E19" s="15">
        <f t="shared" si="0"/>
        <v>0.4433333333333333</v>
      </c>
      <c r="F19" s="15">
        <f>IF((D19-Sheet2!$C$5)&gt;0,(D19-Sheet2!$C$5),0)+IF((Sheet2!$C$4-C19)&gt;0,(Sheet2!$C$4-C19),0)</f>
        <v>0.08515046296296291</v>
      </c>
      <c r="G19" s="15">
        <f>IF(I19&lt;=1,0,IF((Sheet2!$C$5-D19)&gt;0,(Sheet2!$C$5-D19),0)+IF((C19-Sheet2!$C$4)&gt;0,(C19-Sheet2!$C$4),0))</f>
        <v>0.016817129629629668</v>
      </c>
      <c r="H19" s="21">
        <f t="shared" si="1"/>
        <v>0</v>
      </c>
      <c r="I19" s="16" t="str">
        <f>IF(E19*86400&lt;7200,1,IF(OR(C19&gt;Sheet2!$C$6,E19*86400&lt;16200),0.5,IF(OR(C19*86400&gt;50400,D19&lt;57600),0.5,"NIL")))</f>
        <v>NIL</v>
      </c>
      <c r="J19" s="15">
        <f t="shared" si="2"/>
        <v>0.0683333333333333</v>
      </c>
      <c r="M19" s="7">
        <f t="shared" si="3"/>
        <v>0</v>
      </c>
    </row>
    <row r="20" spans="2:13" ht="14.25" customHeight="1">
      <c r="B20" s="5" t="s">
        <v>86</v>
      </c>
      <c r="C20" s="5" t="s">
        <v>87</v>
      </c>
      <c r="D20" s="5" t="s">
        <v>88</v>
      </c>
      <c r="E20" s="15">
        <f t="shared" si="0"/>
        <v>0.4257986111111112</v>
      </c>
      <c r="F20" s="15">
        <f>IF((D20-Sheet2!$C$5)&gt;0,(D20-Sheet2!$C$5),0)+IF((Sheet2!$C$4-C20)&gt;0,(Sheet2!$C$4-C20),0)</f>
        <v>0.07540509259259265</v>
      </c>
      <c r="G20" s="15">
        <f>IF(I20&lt;=1,0,IF((Sheet2!$C$5-D20)&gt;0,(Sheet2!$C$5-D20),0)+IF((C20-Sheet2!$C$4)&gt;0,(C20-Sheet2!$C$4),0))</f>
        <v>0.02460648148148148</v>
      </c>
      <c r="H20" s="21">
        <f t="shared" si="1"/>
        <v>0</v>
      </c>
      <c r="I20" s="16" t="str">
        <f>IF(E20*86400&lt;7200,1,IF(OR(C20&gt;Sheet2!$C$6,E20*86400&lt;16200),0.5,IF(OR(C20*86400&gt;50400,D20&lt;57600),0.5,"NIL")))</f>
        <v>NIL</v>
      </c>
      <c r="J20" s="15">
        <f t="shared" si="2"/>
        <v>0.050798611111111225</v>
      </c>
      <c r="M20" s="7">
        <f t="shared" si="3"/>
        <v>0</v>
      </c>
    </row>
    <row r="21" spans="2:13" ht="14.25" customHeight="1">
      <c r="B21" s="5" t="s">
        <v>89</v>
      </c>
      <c r="C21" s="5" t="s">
        <v>90</v>
      </c>
      <c r="D21" s="5" t="s">
        <v>91</v>
      </c>
      <c r="E21" s="15">
        <f t="shared" si="0"/>
        <v>0.4741550925925927</v>
      </c>
      <c r="F21" s="15">
        <f>IF((D21-Sheet2!$C$5)&gt;0,(D21-Sheet2!$C$5),0)+IF((Sheet2!$C$4-C21)&gt;0,(Sheet2!$C$4-C21),0)</f>
        <v>0.09915509259259264</v>
      </c>
      <c r="G21" s="15">
        <f>IF(I21&lt;=1,0,IF((Sheet2!$C$5-D21)&gt;0,(Sheet2!$C$5-D21),0)+IF((C21-Sheet2!$C$4)&gt;0,(C21-Sheet2!$C$4),0))</f>
        <v>0</v>
      </c>
      <c r="H21" s="21">
        <f t="shared" si="1"/>
        <v>0</v>
      </c>
      <c r="I21" s="16" t="str">
        <f>IF(E21*86400&lt;7200,1,IF(OR(C21&gt;Sheet2!$C$6,E21*86400&lt;16200),0.5,IF(OR(C21*86400&gt;50400,D21&lt;57600),0.5,"NIL")))</f>
        <v>NIL</v>
      </c>
      <c r="J21" s="15">
        <f t="shared" si="2"/>
        <v>0.0991550925925927</v>
      </c>
      <c r="M21" s="7">
        <f t="shared" si="3"/>
        <v>0</v>
      </c>
    </row>
    <row r="22" spans="2:13" ht="14.25" customHeight="1">
      <c r="B22" s="5" t="s">
        <v>92</v>
      </c>
      <c r="C22" s="5" t="s">
        <v>84</v>
      </c>
      <c r="D22" s="5" t="s">
        <v>93</v>
      </c>
      <c r="E22" s="15">
        <f t="shared" si="0"/>
        <v>0.4080324074074075</v>
      </c>
      <c r="F22" s="15">
        <f>IF((D22-Sheet2!$C$5)&gt;0,(D22-Sheet2!$C$5),0)+IF((Sheet2!$C$4-C22)&gt;0,(Sheet2!$C$4-C22),0)</f>
        <v>0.049849537037037095</v>
      </c>
      <c r="G22" s="15">
        <f>IF(I22&lt;=1,0,IF((Sheet2!$C$5-D22)&gt;0,(Sheet2!$C$5-D22),0)+IF((C22-Sheet2!$C$4)&gt;0,(C22-Sheet2!$C$4),0))</f>
        <v>0.016817129629629668</v>
      </c>
      <c r="H22" s="21">
        <f t="shared" si="1"/>
        <v>0</v>
      </c>
      <c r="I22" s="16" t="str">
        <f>IF(E22*86400&lt;7200,1,IF(OR(C22&gt;Sheet2!$C$6,E22*86400&lt;16200),0.5,IF(OR(C22*86400&gt;50400,D22&lt;57600),0.5,"NIL")))</f>
        <v>NIL</v>
      </c>
      <c r="J22" s="15">
        <f t="shared" si="2"/>
        <v>0.03303240740740748</v>
      </c>
      <c r="M22" s="7">
        <f t="shared" si="3"/>
        <v>0</v>
      </c>
    </row>
    <row r="23" spans="2:13" ht="14.25" customHeight="1">
      <c r="B23" s="5" t="s">
        <v>94</v>
      </c>
      <c r="C23" s="5" t="s">
        <v>95</v>
      </c>
      <c r="D23" s="5" t="s">
        <v>96</v>
      </c>
      <c r="E23" s="15">
        <f t="shared" si="0"/>
        <v>0.45843750000000005</v>
      </c>
      <c r="F23" s="15">
        <f>IF((D23-Sheet2!$C$5)&gt;0,(D23-Sheet2!$C$5),0)+IF((Sheet2!$C$4-C23)&gt;0,(Sheet2!$C$4-C23),0)</f>
        <v>0.1064236111111111</v>
      </c>
      <c r="G23" s="15">
        <f>IF(I23&lt;=1,0,IF((Sheet2!$C$5-D23)&gt;0,(Sheet2!$C$5-D23),0)+IF((C23-Sheet2!$C$4)&gt;0,(C23-Sheet2!$C$4),0))</f>
        <v>0.022986111111111096</v>
      </c>
      <c r="H23" s="21">
        <f t="shared" si="1"/>
        <v>0</v>
      </c>
      <c r="I23" s="16" t="str">
        <f>IF(E23*86400&lt;7200,1,IF(OR(C23&gt;Sheet2!$C$6,E23*86400&lt;16200),0.5,IF(OR(C23*86400&gt;50400,D23&lt;57600),0.5,"NIL")))</f>
        <v>NIL</v>
      </c>
      <c r="J23" s="15">
        <f t="shared" si="2"/>
        <v>0.08343750000000005</v>
      </c>
      <c r="M23" s="7">
        <f t="shared" si="3"/>
        <v>0</v>
      </c>
    </row>
    <row r="24" spans="2:13" ht="14.25" customHeight="1">
      <c r="B24" s="5" t="s">
        <v>97</v>
      </c>
      <c r="C24" s="5" t="s">
        <v>98</v>
      </c>
      <c r="D24" s="5" t="s">
        <v>99</v>
      </c>
      <c r="E24" s="15">
        <f t="shared" si="0"/>
        <v>0.38212962962962965</v>
      </c>
      <c r="F24" s="15">
        <f>IF((D24-Sheet2!$C$5)&gt;0,(D24-Sheet2!$C$5),0)+IF((Sheet2!$C$4-C24)&gt;0,(Sheet2!$C$4-C24),0)</f>
        <v>0.04006944444444438</v>
      </c>
      <c r="G24" s="15">
        <f>IF(I24&lt;=1,0,IF((Sheet2!$C$5-D24)&gt;0,(Sheet2!$C$5-D24),0)+IF((C24-Sheet2!$C$4)&gt;0,(C24-Sheet2!$C$4),0))</f>
        <v>0.03293981481481478</v>
      </c>
      <c r="H24" s="21">
        <f t="shared" si="1"/>
        <v>0.0064525462962962965</v>
      </c>
      <c r="I24" s="16" t="str">
        <f>IF(E24*86400&lt;7200,1,IF(OR(C24&gt;Sheet2!$C$6,E24*86400&lt;16200),0.5,IF(OR(C24*86400&gt;50400,D24&lt;57600),0.5,"NIL")))</f>
        <v>NIL</v>
      </c>
      <c r="J24" s="15">
        <f t="shared" si="2"/>
        <v>0.007129629629629652</v>
      </c>
      <c r="K24" s="5">
        <f>COUNTA(A3:A25)-(COUNTIF(I3:I25,"=1")+(COUNTIF(I3:I25,"=0.5"))*0.5)</f>
        <v>0</v>
      </c>
      <c r="L24" s="24">
        <f>((P$4-N25)-(K24))-O25</f>
        <v>22</v>
      </c>
      <c r="M24" s="7">
        <f t="shared" si="3"/>
        <v>0</v>
      </c>
    </row>
    <row r="25" spans="2:17" ht="14.25" customHeight="1">
      <c r="B25" s="5" t="s">
        <v>100</v>
      </c>
      <c r="C25" s="5" t="s">
        <v>101</v>
      </c>
      <c r="D25" s="5" t="s">
        <v>106</v>
      </c>
      <c r="E25" s="15">
        <f t="shared" si="0"/>
        <v>0.39778935185185194</v>
      </c>
      <c r="F25" s="15">
        <f>IF((D25-Sheet2!$C$5)&gt;0,(D25-Sheet2!$C$5),0)+IF((Sheet2!$C$4-C25)&gt;0,(Sheet2!$C$4-C25),0)</f>
        <v>0.02278935185185188</v>
      </c>
      <c r="G25" s="15">
        <f>IF(I25&lt;=1,0,IF((Sheet2!$C$5-D25)&gt;0,(Sheet2!$C$5-D25),0)+IF((C25-Sheet2!$C$4)&gt;0,(C25-Sheet2!$C$4),0))</f>
        <v>0</v>
      </c>
      <c r="H25" s="21">
        <f t="shared" si="1"/>
        <v>0</v>
      </c>
      <c r="I25" s="16" t="str">
        <f>IF(E25*86400&lt;7200,1,IF(OR(C25&gt;Sheet2!$C$6,E25*86400&lt;16200),0.5,IF(OR(C25*86400&gt;50400,D25&lt;57600),0.5,"NIL")))</f>
        <v>NIL</v>
      </c>
      <c r="J25" s="15">
        <f t="shared" si="2"/>
        <v>0.022789351851851936</v>
      </c>
      <c r="K25" s="7">
        <f>SUM(H4:H25)</f>
        <v>0.03130497685185196</v>
      </c>
      <c r="L25" s="7">
        <f>SUM(M4:M25)</f>
        <v>0.03407407407407409</v>
      </c>
      <c r="M25" s="7">
        <f t="shared" si="3"/>
        <v>0</v>
      </c>
      <c r="N25" s="26">
        <v>0</v>
      </c>
      <c r="O25" s="25">
        <v>2</v>
      </c>
      <c r="P25" s="27">
        <f>K25-P24</f>
        <v>0.03130497685185196</v>
      </c>
      <c r="Q25" s="24">
        <f>L24</f>
        <v>22</v>
      </c>
    </row>
    <row r="26" spans="5:13" s="6" customFormat="1" ht="3" customHeight="1">
      <c r="E26" s="17"/>
      <c r="F26" s="17"/>
      <c r="G26" s="17"/>
      <c r="H26" s="22"/>
      <c r="I26" s="19"/>
      <c r="J26" s="17"/>
      <c r="M26" s="18"/>
    </row>
    <row r="27" spans="2:13" ht="14.25" customHeight="1">
      <c r="B27" s="5" t="s">
        <v>41</v>
      </c>
      <c r="C27" s="5" t="s">
        <v>102</v>
      </c>
      <c r="D27" s="5" t="s">
        <v>103</v>
      </c>
      <c r="E27" s="15">
        <f aca="true" t="shared" si="4" ref="E27:E49">D27-C27</f>
        <v>0.38950231481481484</v>
      </c>
      <c r="F27" s="15">
        <f>IF((D27-Sheet2!$C$5)&gt;0,(D27-Sheet2!$C$5),0)+IF((Sheet2!$C$4-C27)&gt;0,(Sheet2!$C$4-C27),0)</f>
        <v>0.017569444444444415</v>
      </c>
      <c r="G27" s="15">
        <f>IF(I27&lt;=1,0,IF((Sheet2!$C$5-D27)&gt;0,(Sheet2!$C$5-D27),0)+IF((C27-Sheet2!$C$4)&gt;0,(C27-Sheet2!$C$4),0))</f>
        <v>0.003067129629629628</v>
      </c>
      <c r="H27" s="21">
        <f aca="true" t="shared" si="5" ref="H27:H90">IF(I27&lt;=1,0,IF((((G27)-((F27)*0.5))/2)&gt;0,(((G27)-((F27)*0.5))/2),0))</f>
        <v>0</v>
      </c>
      <c r="I27" s="16" t="str">
        <f>IF(E27*86400&lt;7200,1,IF(OR(C27&gt;Sheet2!$C$6,E27*86400&lt;16200),0.5,IF(OR(C27*86400&gt;50400,D27&lt;57600),0.5,"NIL")))</f>
        <v>NIL</v>
      </c>
      <c r="J27" s="15">
        <f aca="true" t="shared" si="6" ref="J27:J49">E27-(1*60*60*9)/86400</f>
        <v>0.014502314814814843</v>
      </c>
      <c r="M27" s="7">
        <f aca="true" t="shared" si="7" ref="M27:M49">IF(J27&gt;0,0,-(J27))</f>
        <v>0</v>
      </c>
    </row>
    <row r="28" spans="2:13" ht="14.25" customHeight="1">
      <c r="B28" s="5" t="s">
        <v>47</v>
      </c>
      <c r="C28" s="5" t="s">
        <v>104</v>
      </c>
      <c r="D28" s="5" t="s">
        <v>105</v>
      </c>
      <c r="E28" s="15">
        <f t="shared" si="4"/>
        <v>0.4197337962962963</v>
      </c>
      <c r="F28" s="15">
        <f>IF((D28-Sheet2!$C$5)&gt;0,(D28-Sheet2!$C$5),0)+IF((Sheet2!$C$4-C28)&gt;0,(Sheet2!$C$4-C28),0)</f>
        <v>0.04473379629629626</v>
      </c>
      <c r="G28" s="15">
        <f>IF(I28&lt;=1,0,IF((Sheet2!$C$5-D28)&gt;0,(Sheet2!$C$5-D28),0)+IF((C28-Sheet2!$C$4)&gt;0,(C28-Sheet2!$C$4),0))</f>
        <v>0</v>
      </c>
      <c r="H28" s="21">
        <f t="shared" si="5"/>
        <v>0</v>
      </c>
      <c r="I28" s="16" t="str">
        <f>IF(E28*86400&lt;7200,1,IF(OR(C28&gt;Sheet2!$C$6,E28*86400&lt;16200),0.5,IF(OR(C28*86400&gt;50400,D28&lt;57600),0.5,"NIL")))</f>
        <v>NIL</v>
      </c>
      <c r="J28" s="15">
        <f t="shared" si="6"/>
        <v>0.04473379629629631</v>
      </c>
      <c r="M28" s="7">
        <f t="shared" si="7"/>
        <v>0</v>
      </c>
    </row>
    <row r="29" spans="2:13" ht="14.25" customHeight="1">
      <c r="B29" s="5" t="s">
        <v>50</v>
      </c>
      <c r="C29" s="5" t="s">
        <v>18</v>
      </c>
      <c r="D29" s="5" t="s">
        <v>106</v>
      </c>
      <c r="E29" s="15">
        <f t="shared" si="4"/>
        <v>0.3775810185185186</v>
      </c>
      <c r="F29" s="15">
        <f>IF((D29-Sheet2!$C$5)&gt;0,(D29-Sheet2!$C$5),0)+IF((Sheet2!$C$4-C29)&gt;0,(Sheet2!$C$4-C29),0)</f>
        <v>0.002581018518518552</v>
      </c>
      <c r="G29" s="15">
        <f>IF(I29&lt;=1,0,IF((Sheet2!$C$5-D29)&gt;0,(Sheet2!$C$5-D29),0)+IF((C29-Sheet2!$C$4)&gt;0,(C29-Sheet2!$C$4),0))</f>
        <v>0</v>
      </c>
      <c r="H29" s="21">
        <f t="shared" si="5"/>
        <v>0</v>
      </c>
      <c r="I29" s="16" t="str">
        <f>IF(E29*86400&lt;7200,1,IF(OR(C29&gt;Sheet2!$C$6,E29*86400&lt;16200),0.5,IF(OR(C29*86400&gt;50400,D29&lt;57600),0.5,"NIL")))</f>
        <v>NIL</v>
      </c>
      <c r="J29" s="15">
        <f t="shared" si="6"/>
        <v>0.0025810185185186074</v>
      </c>
      <c r="M29" s="7">
        <f t="shared" si="7"/>
        <v>0</v>
      </c>
    </row>
    <row r="30" spans="2:13" ht="14.25" customHeight="1">
      <c r="B30" s="5" t="s">
        <v>53</v>
      </c>
      <c r="C30" s="5" t="s">
        <v>107</v>
      </c>
      <c r="D30" s="5" t="s">
        <v>108</v>
      </c>
      <c r="E30" s="15">
        <f t="shared" si="4"/>
        <v>0.4563888888888889</v>
      </c>
      <c r="F30" s="15">
        <f>IF((D30-Sheet2!$C$5)&gt;0,(D30-Sheet2!$C$5),0)+IF((Sheet2!$C$4-C30)&gt;0,(Sheet2!$C$4-C30),0)</f>
        <v>0.08138888888888884</v>
      </c>
      <c r="G30" s="15">
        <f>IF(I30&lt;=1,0,IF((Sheet2!$C$5-D30)&gt;0,(Sheet2!$C$5-D30),0)+IF((C30-Sheet2!$C$4)&gt;0,(C30-Sheet2!$C$4),0))</f>
        <v>0</v>
      </c>
      <c r="H30" s="21">
        <f t="shared" si="5"/>
        <v>0</v>
      </c>
      <c r="I30" s="16" t="str">
        <f>IF(E30*86400&lt;7200,1,IF(OR(C30&gt;Sheet2!$C$6,E30*86400&lt;16200),0.5,IF(OR(C30*86400&gt;50400,D30&lt;57600),0.5,"NIL")))</f>
        <v>NIL</v>
      </c>
      <c r="J30" s="15">
        <f t="shared" si="6"/>
        <v>0.0813888888888889</v>
      </c>
      <c r="M30" s="7">
        <f t="shared" si="7"/>
        <v>0</v>
      </c>
    </row>
    <row r="31" spans="2:13" ht="14.25" customHeight="1">
      <c r="B31" s="5" t="s">
        <v>56</v>
      </c>
      <c r="C31" s="5" t="s">
        <v>37</v>
      </c>
      <c r="D31" s="5" t="s">
        <v>109</v>
      </c>
      <c r="E31" s="15">
        <f t="shared" si="4"/>
        <v>0.3773148148148148</v>
      </c>
      <c r="F31" s="15">
        <f>IF((D31-Sheet2!$C$5)&gt;0,(D31-Sheet2!$C$5),0)+IF((Sheet2!$C$4-C31)&gt;0,(Sheet2!$C$4-C31),0)</f>
        <v>0.017881944444444464</v>
      </c>
      <c r="G31" s="15">
        <f>IF(I31&lt;=1,0,IF((Sheet2!$C$5-D31)&gt;0,(Sheet2!$C$5-D31),0)+IF((C31-Sheet2!$C$4)&gt;0,(C31-Sheet2!$C$4),0))</f>
        <v>0.015567129629629695</v>
      </c>
      <c r="H31" s="21">
        <f t="shared" si="5"/>
        <v>0.0033130787037037313</v>
      </c>
      <c r="I31" s="16" t="str">
        <f>IF(E31*86400&lt;7200,1,IF(OR(C31&gt;Sheet2!$C$6,E31*86400&lt;16200),0.5,IF(OR(C31*86400&gt;50400,D31&lt;57600),0.5,"NIL")))</f>
        <v>NIL</v>
      </c>
      <c r="J31" s="15">
        <f t="shared" si="6"/>
        <v>0.002314814814814825</v>
      </c>
      <c r="M31" s="7">
        <f t="shared" si="7"/>
        <v>0</v>
      </c>
    </row>
    <row r="32" spans="2:13" ht="14.25" customHeight="1">
      <c r="B32" s="5" t="s">
        <v>59</v>
      </c>
      <c r="C32" s="5" t="s">
        <v>110</v>
      </c>
      <c r="D32" s="5" t="s">
        <v>111</v>
      </c>
      <c r="E32" s="15">
        <f t="shared" si="4"/>
        <v>0.5250347222222222</v>
      </c>
      <c r="F32" s="15">
        <f>IF((D32-Sheet2!$C$5)&gt;0,(D32-Sheet2!$C$5),0)+IF((Sheet2!$C$4-C32)&gt;0,(Sheet2!$C$4-C32),0)</f>
        <v>0.15142361111111102</v>
      </c>
      <c r="G32" s="15">
        <f>IF(I32&lt;=1,0,IF((Sheet2!$C$5-D32)&gt;0,(Sheet2!$C$5-D32),0)+IF((C32-Sheet2!$C$4)&gt;0,(C32-Sheet2!$C$4),0))</f>
        <v>0.001388888888888884</v>
      </c>
      <c r="H32" s="21">
        <f t="shared" si="5"/>
        <v>0</v>
      </c>
      <c r="I32" s="16" t="str">
        <f>IF(E32*86400&lt;7200,1,IF(OR(C32&gt;Sheet2!$C$6,E32*86400&lt;16200),0.5,IF(OR(C32*86400&gt;50400,D32&lt;57600),0.5,"NIL")))</f>
        <v>NIL</v>
      </c>
      <c r="J32" s="15">
        <f t="shared" si="6"/>
        <v>0.15003472222222225</v>
      </c>
      <c r="M32" s="7">
        <f t="shared" si="7"/>
        <v>0</v>
      </c>
    </row>
    <row r="33" spans="2:13" ht="14.25" customHeight="1">
      <c r="B33" s="5" t="s">
        <v>62</v>
      </c>
      <c r="C33" s="5" t="s">
        <v>112</v>
      </c>
      <c r="D33" s="5" t="s">
        <v>113</v>
      </c>
      <c r="E33" s="15">
        <f t="shared" si="4"/>
        <v>0.4393171296296296</v>
      </c>
      <c r="F33" s="15">
        <f>IF((D33-Sheet2!$C$5)&gt;0,(D33-Sheet2!$C$5),0)+IF((Sheet2!$C$4-C33)&gt;0,(Sheet2!$C$4-C33),0)</f>
        <v>0.06457175925925918</v>
      </c>
      <c r="G33" s="15">
        <f>IF(I33&lt;=1,0,IF((Sheet2!$C$5-D33)&gt;0,(Sheet2!$C$5-D33),0)+IF((C33-Sheet2!$C$4)&gt;0,(C33-Sheet2!$C$4),0))</f>
        <v>0.0002546296296296324</v>
      </c>
      <c r="H33" s="21">
        <f t="shared" si="5"/>
        <v>0</v>
      </c>
      <c r="I33" s="16" t="str">
        <f>IF(E33*86400&lt;7200,1,IF(OR(C33&gt;Sheet2!$C$6,E33*86400&lt;16200),0.5,IF(OR(C33*86400&gt;50400,D33&lt;57600),0.5,"NIL")))</f>
        <v>NIL</v>
      </c>
      <c r="J33" s="15">
        <f t="shared" si="6"/>
        <v>0.0643171296296296</v>
      </c>
      <c r="M33" s="7">
        <f t="shared" si="7"/>
        <v>0</v>
      </c>
    </row>
    <row r="34" spans="2:13" ht="14.25" customHeight="1">
      <c r="B34" s="5" t="s">
        <v>114</v>
      </c>
      <c r="C34" s="5" t="s">
        <v>115</v>
      </c>
      <c r="D34" s="5" t="s">
        <v>116</v>
      </c>
      <c r="E34" s="15">
        <f t="shared" si="4"/>
        <v>0.3925578703703704</v>
      </c>
      <c r="F34" s="15">
        <f>IF((D34-Sheet2!$C$5)&gt;0,(D34-Sheet2!$C$5),0)+IF((Sheet2!$C$4-C34)&gt;0,(Sheet2!$C$4-C34),0)</f>
        <v>0.01755787037037032</v>
      </c>
      <c r="G34" s="15">
        <f>IF(I34&lt;=1,0,IF((Sheet2!$C$5-D34)&gt;0,(Sheet2!$C$5-D34),0)+IF((C34-Sheet2!$C$4)&gt;0,(C34-Sheet2!$C$4),0))</f>
        <v>0</v>
      </c>
      <c r="H34" s="21">
        <f t="shared" si="5"/>
        <v>0</v>
      </c>
      <c r="I34" s="16" t="str">
        <f>IF(E34*86400&lt;7200,1,IF(OR(C34&gt;Sheet2!$C$6,E34*86400&lt;16200),0.5,IF(OR(C34*86400&gt;50400,D34&lt;57600),0.5,"NIL")))</f>
        <v>NIL</v>
      </c>
      <c r="J34" s="15">
        <f t="shared" si="6"/>
        <v>0.017557870370370376</v>
      </c>
      <c r="M34" s="7">
        <f t="shared" si="7"/>
        <v>0</v>
      </c>
    </row>
    <row r="35" spans="2:13" ht="14.25" customHeight="1">
      <c r="B35" s="5" t="s">
        <v>65</v>
      </c>
      <c r="C35" s="5" t="s">
        <v>117</v>
      </c>
      <c r="D35" s="5" t="s">
        <v>118</v>
      </c>
      <c r="E35" s="15">
        <f t="shared" si="4"/>
        <v>0.39048611111111114</v>
      </c>
      <c r="F35" s="15">
        <f>IF((D35-Sheet2!$C$5)&gt;0,(D35-Sheet2!$C$5),0)+IF((Sheet2!$C$4-C35)&gt;0,(Sheet2!$C$4-C35),0)</f>
        <v>0.01548611111111109</v>
      </c>
      <c r="G35" s="15">
        <f>IF(I35&lt;=1,0,IF((Sheet2!$C$5-D35)&gt;0,(Sheet2!$C$5-D35),0)+IF((C35-Sheet2!$C$4)&gt;0,(C35-Sheet2!$C$4),0))</f>
        <v>0</v>
      </c>
      <c r="H35" s="21">
        <f t="shared" si="5"/>
        <v>0</v>
      </c>
      <c r="I35" s="16" t="str">
        <f>IF(E35*86400&lt;7200,1,IF(OR(C35&gt;Sheet2!$C$6,E35*86400&lt;16200),0.5,IF(OR(C35*86400&gt;50400,D35&lt;57600),0.5,"NIL")))</f>
        <v>NIL</v>
      </c>
      <c r="J35" s="15">
        <f t="shared" si="6"/>
        <v>0.015486111111111145</v>
      </c>
      <c r="M35" s="7">
        <f t="shared" si="7"/>
        <v>0</v>
      </c>
    </row>
    <row r="36" spans="2:13" ht="14.25" customHeight="1">
      <c r="B36" s="5" t="s">
        <v>67</v>
      </c>
      <c r="C36" s="5" t="s">
        <v>119</v>
      </c>
      <c r="D36" s="5" t="s">
        <v>35</v>
      </c>
      <c r="E36" s="15">
        <f t="shared" si="4"/>
        <v>0.4170486111111111</v>
      </c>
      <c r="F36" s="15">
        <f>IF((D36-Sheet2!$C$5)&gt;0,(D36-Sheet2!$C$5),0)+IF((Sheet2!$C$4-C36)&gt;0,(Sheet2!$C$4-C36),0)</f>
        <v>0.04204861111111102</v>
      </c>
      <c r="G36" s="15">
        <f>IF(I36&lt;=1,0,IF((Sheet2!$C$5-D36)&gt;0,(Sheet2!$C$5-D36),0)+IF((C36-Sheet2!$C$4)&gt;0,(C36-Sheet2!$C$4),0))</f>
        <v>0</v>
      </c>
      <c r="H36" s="21">
        <f t="shared" si="5"/>
        <v>0</v>
      </c>
      <c r="I36" s="16" t="str">
        <f>IF(E36*86400&lt;7200,1,IF(OR(C36&gt;Sheet2!$C$6,E36*86400&lt;16200),0.5,IF(OR(C36*86400&gt;50400,D36&lt;57600),0.5,"NIL")))</f>
        <v>NIL</v>
      </c>
      <c r="J36" s="15">
        <f t="shared" si="6"/>
        <v>0.04204861111111108</v>
      </c>
      <c r="M36" s="7">
        <f t="shared" si="7"/>
        <v>0</v>
      </c>
    </row>
    <row r="37" spans="2:13" ht="14.25" customHeight="1">
      <c r="B37" s="5" t="s">
        <v>70</v>
      </c>
      <c r="C37" s="5" t="s">
        <v>95</v>
      </c>
      <c r="D37" s="5" t="s">
        <v>120</v>
      </c>
      <c r="E37" s="15">
        <f t="shared" si="4"/>
        <v>0.3629513888888889</v>
      </c>
      <c r="F37" s="15">
        <f>IF((D37-Sheet2!$C$5)&gt;0,(D37-Sheet2!$C$5),0)+IF((Sheet2!$C$4-C37)&gt;0,(Sheet2!$C$4-C37),0)</f>
        <v>0.010937499999999933</v>
      </c>
      <c r="G37" s="15">
        <f>IF(I37&lt;=1,0,IF((Sheet2!$C$5-D37)&gt;0,(Sheet2!$C$5-D37),0)+IF((C37-Sheet2!$C$4)&gt;0,(C37-Sheet2!$C$4),0))</f>
        <v>0.022986111111111096</v>
      </c>
      <c r="H37" s="21">
        <f t="shared" si="5"/>
        <v>0.008758680555555565</v>
      </c>
      <c r="I37" s="16" t="str">
        <f>IF(E37*86400&lt;7200,1,IF(OR(C37&gt;Sheet2!$C$6,E37*86400&lt;16200),0.5,IF(OR(C37*86400&gt;50400,D37&lt;57600),0.5,"NIL")))</f>
        <v>NIL</v>
      </c>
      <c r="J37" s="15">
        <f t="shared" si="6"/>
        <v>-0.012048611111111107</v>
      </c>
      <c r="M37" s="7">
        <f t="shared" si="7"/>
        <v>0.012048611111111107</v>
      </c>
    </row>
    <row r="38" spans="2:13" ht="14.25" customHeight="1">
      <c r="B38" s="5" t="s">
        <v>71</v>
      </c>
      <c r="C38" s="5" t="s">
        <v>121</v>
      </c>
      <c r="D38" s="5" t="s">
        <v>122</v>
      </c>
      <c r="E38" s="15">
        <f t="shared" si="4"/>
        <v>0.36815972222222215</v>
      </c>
      <c r="F38" s="15">
        <f>IF((D38-Sheet2!$C$5)&gt;0,(D38-Sheet2!$C$5),0)+IF((Sheet2!$C$4-C38)&gt;0,(Sheet2!$C$4-C38),0)</f>
        <v>0.011597222222222148</v>
      </c>
      <c r="G38" s="15">
        <f>IF(I38&lt;=1,0,IF((Sheet2!$C$5-D38)&gt;0,(Sheet2!$C$5-D38),0)+IF((C38-Sheet2!$C$4)&gt;0,(C38-Sheet2!$C$4),0))</f>
        <v>0.01843750000000005</v>
      </c>
      <c r="H38" s="21">
        <f t="shared" si="5"/>
        <v>0.006319444444444489</v>
      </c>
      <c r="I38" s="16" t="str">
        <f>IF(E38*86400&lt;7200,1,IF(OR(C38&gt;Sheet2!$C$6,E38*86400&lt;16200),0.5,IF(OR(C38*86400&gt;50400,D38&lt;57600),0.5,"NIL")))</f>
        <v>NIL</v>
      </c>
      <c r="J38" s="15">
        <f t="shared" si="6"/>
        <v>-0.006840277777777848</v>
      </c>
      <c r="M38" s="7">
        <f t="shared" si="7"/>
        <v>0.006840277777777848</v>
      </c>
    </row>
    <row r="39" spans="2:13" ht="14.25" customHeight="1">
      <c r="B39" s="5" t="s">
        <v>123</v>
      </c>
      <c r="C39" s="5" t="s">
        <v>124</v>
      </c>
      <c r="D39" s="5" t="s">
        <v>125</v>
      </c>
      <c r="E39" s="15">
        <f t="shared" si="4"/>
        <v>0.37501157407407393</v>
      </c>
      <c r="F39" s="15">
        <f>IF((D39-Sheet2!$C$5)&gt;0,(D39-Sheet2!$C$5),0)+IF((Sheet2!$C$4-C39)&gt;0,(Sheet2!$C$4-C39),0)</f>
        <v>0.003553240740740593</v>
      </c>
      <c r="G39" s="15">
        <f>IF(I39&lt;=1,0,IF((Sheet2!$C$5-D39)&gt;0,(Sheet2!$C$5-D39),0)+IF((C39-Sheet2!$C$4)&gt;0,(C39-Sheet2!$C$4),0))</f>
        <v>0.0035416666666667207</v>
      </c>
      <c r="H39" s="21">
        <f t="shared" si="5"/>
        <v>0.0008825231481482121</v>
      </c>
      <c r="I39" s="16" t="str">
        <f>IF(E39*86400&lt;7200,1,IF(OR(C39&gt;Sheet2!$C$6,E39*86400&lt;16200),0.5,IF(OR(C39*86400&gt;50400,D39&lt;57600),0.5,"NIL")))</f>
        <v>NIL</v>
      </c>
      <c r="J39" s="15">
        <f t="shared" si="6"/>
        <v>1.1574074073927854E-05</v>
      </c>
      <c r="M39" s="7">
        <f t="shared" si="7"/>
        <v>0</v>
      </c>
    </row>
    <row r="40" spans="2:13" ht="14.25" customHeight="1">
      <c r="B40" s="5" t="s">
        <v>74</v>
      </c>
      <c r="C40" s="5" t="s">
        <v>126</v>
      </c>
      <c r="D40" s="5" t="s">
        <v>127</v>
      </c>
      <c r="E40" s="15">
        <f t="shared" si="4"/>
        <v>0.3786921296296296</v>
      </c>
      <c r="F40" s="15">
        <f>IF((D40-Sheet2!$C$5)&gt;0,(D40-Sheet2!$C$5),0)+IF((Sheet2!$C$4-C40)&gt;0,(Sheet2!$C$4-C40),0)</f>
        <v>0.003692129629629559</v>
      </c>
      <c r="G40" s="15">
        <f>IF(I40&lt;=1,0,IF((Sheet2!$C$5-D40)&gt;0,(Sheet2!$C$5-D40),0)+IF((C40-Sheet2!$C$4)&gt;0,(C40-Sheet2!$C$4),0))</f>
        <v>0</v>
      </c>
      <c r="H40" s="21">
        <f t="shared" si="5"/>
        <v>0</v>
      </c>
      <c r="I40" s="16" t="str">
        <f>IF(E40*86400&lt;7200,1,IF(OR(C40&gt;Sheet2!$C$6,E40*86400&lt;16200),0.5,IF(OR(C40*86400&gt;50400,D40&lt;57600),0.5,"NIL")))</f>
        <v>NIL</v>
      </c>
      <c r="J40" s="15">
        <f t="shared" si="6"/>
        <v>0.0036921296296296147</v>
      </c>
      <c r="M40" s="7">
        <f t="shared" si="7"/>
        <v>0</v>
      </c>
    </row>
    <row r="41" spans="2:13" ht="14.25" customHeight="1">
      <c r="B41" s="5" t="s">
        <v>77</v>
      </c>
      <c r="C41" s="5" t="s">
        <v>128</v>
      </c>
      <c r="D41" s="5" t="s">
        <v>129</v>
      </c>
      <c r="E41" s="15">
        <f t="shared" si="4"/>
        <v>0.38769675925925917</v>
      </c>
      <c r="F41" s="15">
        <f>IF((D41-Sheet2!$C$5)&gt;0,(D41-Sheet2!$C$5),0)+IF((Sheet2!$C$4-C41)&gt;0,(Sheet2!$C$4-C41),0)</f>
        <v>0.012696759259259116</v>
      </c>
      <c r="G41" s="15">
        <f>IF(I41&lt;=1,0,IF((Sheet2!$C$5-D41)&gt;0,(Sheet2!$C$5-D41),0)+IF((C41-Sheet2!$C$4)&gt;0,(C41-Sheet2!$C$4),0))</f>
        <v>0</v>
      </c>
      <c r="H41" s="21">
        <f t="shared" si="5"/>
        <v>0</v>
      </c>
      <c r="I41" s="16" t="str">
        <f>IF(E41*86400&lt;7200,1,IF(OR(C41&gt;Sheet2!$C$6,E41*86400&lt;16200),0.5,IF(OR(C41*86400&gt;50400,D41&lt;57600),0.5,"NIL")))</f>
        <v>NIL</v>
      </c>
      <c r="J41" s="15">
        <f t="shared" si="6"/>
        <v>0.012696759259259172</v>
      </c>
      <c r="M41" s="7">
        <f t="shared" si="7"/>
        <v>0</v>
      </c>
    </row>
    <row r="42" spans="2:13" ht="14.25" customHeight="1">
      <c r="B42" s="5" t="s">
        <v>80</v>
      </c>
      <c r="C42" s="5" t="s">
        <v>130</v>
      </c>
      <c r="D42" s="5" t="s">
        <v>131</v>
      </c>
      <c r="E42" s="15">
        <f t="shared" si="4"/>
        <v>0.3904050925925926</v>
      </c>
      <c r="F42" s="15">
        <f>IF((D42-Sheet2!$C$5)&gt;0,(D42-Sheet2!$C$5),0)+IF((Sheet2!$C$4-C42)&gt;0,(Sheet2!$C$4-C42),0)</f>
        <v>0.01540509259259254</v>
      </c>
      <c r="G42" s="15">
        <f>IF(I42&lt;=1,0,IF((Sheet2!$C$5-D42)&gt;0,(Sheet2!$C$5-D42),0)+IF((C42-Sheet2!$C$4)&gt;0,(C42-Sheet2!$C$4),0))</f>
        <v>0</v>
      </c>
      <c r="H42" s="21">
        <f t="shared" si="5"/>
        <v>0</v>
      </c>
      <c r="I42" s="16" t="str">
        <f>IF(E42*86400&lt;7200,1,IF(OR(C42&gt;Sheet2!$C$6,E42*86400&lt;16200),0.5,IF(OR(C42*86400&gt;50400,D42&lt;57600),0.5,"NIL")))</f>
        <v>NIL</v>
      </c>
      <c r="J42" s="15">
        <f t="shared" si="6"/>
        <v>0.015405092592592595</v>
      </c>
      <c r="M42" s="7">
        <f t="shared" si="7"/>
        <v>0</v>
      </c>
    </row>
    <row r="43" spans="2:13" ht="14.25" customHeight="1">
      <c r="B43" s="5" t="s">
        <v>83</v>
      </c>
      <c r="C43" s="5" t="s">
        <v>132</v>
      </c>
      <c r="D43" s="5" t="s">
        <v>133</v>
      </c>
      <c r="E43" s="15">
        <f t="shared" si="4"/>
        <v>0.41489583333333335</v>
      </c>
      <c r="F43" s="15">
        <f>IF((D43-Sheet2!$C$5)&gt;0,(D43-Sheet2!$C$5),0)+IF((Sheet2!$C$4-C43)&gt;0,(Sheet2!$C$4-C43),0)</f>
        <v>0.0398958333333333</v>
      </c>
      <c r="G43" s="15">
        <f>IF(I43&lt;=1,0,IF((Sheet2!$C$5-D43)&gt;0,(Sheet2!$C$5-D43),0)+IF((C43-Sheet2!$C$4)&gt;0,(C43-Sheet2!$C$4),0))</f>
        <v>0</v>
      </c>
      <c r="H43" s="21">
        <f t="shared" si="5"/>
        <v>0</v>
      </c>
      <c r="I43" s="16" t="str">
        <f>IF(E43*86400&lt;7200,1,IF(OR(C43&gt;Sheet2!$C$6,E43*86400&lt;16200),0.5,IF(OR(C43*86400&gt;50400,D43&lt;57600),0.5,"NIL")))</f>
        <v>NIL</v>
      </c>
      <c r="J43" s="15">
        <f t="shared" si="6"/>
        <v>0.03989583333333335</v>
      </c>
      <c r="M43" s="7">
        <f t="shared" si="7"/>
        <v>0</v>
      </c>
    </row>
    <row r="44" spans="2:13" ht="14.25" customHeight="1">
      <c r="B44" s="5" t="s">
        <v>86</v>
      </c>
      <c r="C44" s="5" t="s">
        <v>27</v>
      </c>
      <c r="D44" s="5" t="s">
        <v>134</v>
      </c>
      <c r="E44" s="15">
        <f t="shared" si="4"/>
        <v>0.40203703703703714</v>
      </c>
      <c r="F44" s="15">
        <f>IF((D44-Sheet2!$C$5)&gt;0,(D44-Sheet2!$C$5),0)+IF((Sheet2!$C$4-C44)&gt;0,(Sheet2!$C$4-C44),0)</f>
        <v>0.02703703703703708</v>
      </c>
      <c r="G44" s="15">
        <f>IF(I44&lt;=1,0,IF((Sheet2!$C$5-D44)&gt;0,(Sheet2!$C$5-D44),0)+IF((C44-Sheet2!$C$4)&gt;0,(C44-Sheet2!$C$4),0))</f>
        <v>0</v>
      </c>
      <c r="H44" s="21">
        <f t="shared" si="5"/>
        <v>0</v>
      </c>
      <c r="I44" s="16" t="str">
        <f>IF(E44*86400&lt;7200,1,IF(OR(C44&gt;Sheet2!$C$6,E44*86400&lt;16200),0.5,IF(OR(C44*86400&gt;50400,D44&lt;57600),0.5,"NIL")))</f>
        <v>NIL</v>
      </c>
      <c r="J44" s="15">
        <f t="shared" si="6"/>
        <v>0.027037037037037137</v>
      </c>
      <c r="M44" s="7">
        <f t="shared" si="7"/>
        <v>0</v>
      </c>
    </row>
    <row r="45" spans="2:13" ht="14.25" customHeight="1">
      <c r="B45" s="5" t="s">
        <v>89</v>
      </c>
      <c r="C45" s="5" t="s">
        <v>135</v>
      </c>
      <c r="D45" s="5" t="s">
        <v>136</v>
      </c>
      <c r="E45" s="15">
        <f t="shared" si="4"/>
        <v>0.4200347222222222</v>
      </c>
      <c r="F45" s="15">
        <f>IF((D45-Sheet2!$C$5)&gt;0,(D45-Sheet2!$C$5),0)+IF((Sheet2!$C$4-C45)&gt;0,(Sheet2!$C$4-C45),0)</f>
        <v>0.04503472222222216</v>
      </c>
      <c r="G45" s="15">
        <f>IF(I45&lt;=1,0,IF((Sheet2!$C$5-D45)&gt;0,(Sheet2!$C$5-D45),0)+IF((C45-Sheet2!$C$4)&gt;0,(C45-Sheet2!$C$4),0))</f>
        <v>0</v>
      </c>
      <c r="H45" s="21">
        <f t="shared" si="5"/>
        <v>0</v>
      </c>
      <c r="I45" s="16" t="str">
        <f>IF(E45*86400&lt;7200,1,IF(OR(C45&gt;Sheet2!$C$6,E45*86400&lt;16200),0.5,IF(OR(C45*86400&gt;50400,D45&lt;57600),0.5,"NIL")))</f>
        <v>NIL</v>
      </c>
      <c r="J45" s="15">
        <f t="shared" si="6"/>
        <v>0.04503472222222221</v>
      </c>
      <c r="M45" s="7">
        <f t="shared" si="7"/>
        <v>0</v>
      </c>
    </row>
    <row r="46" spans="2:13" ht="14.25" customHeight="1">
      <c r="B46" s="5" t="s">
        <v>92</v>
      </c>
      <c r="C46" s="5" t="s">
        <v>16</v>
      </c>
      <c r="D46" s="5" t="s">
        <v>137</v>
      </c>
      <c r="E46" s="15">
        <f t="shared" si="4"/>
        <v>0.47693287037037035</v>
      </c>
      <c r="F46" s="15">
        <f>IF((D46-Sheet2!$C$5)&gt;0,(D46-Sheet2!$C$5),0)+IF((Sheet2!$C$4-C46)&gt;0,(Sheet2!$C$4-C46),0)</f>
        <v>0.10570601851851846</v>
      </c>
      <c r="G46" s="15">
        <f>IF(I46&lt;=1,0,IF((Sheet2!$C$5-D46)&gt;0,(Sheet2!$C$5-D46),0)+IF((C46-Sheet2!$C$4)&gt;0,(C46-Sheet2!$C$4),0))</f>
        <v>0.0037731481481481643</v>
      </c>
      <c r="H46" s="21">
        <f t="shared" si="5"/>
        <v>0</v>
      </c>
      <c r="I46" s="16" t="str">
        <f>IF(E46*86400&lt;7200,1,IF(OR(C46&gt;Sheet2!$C$6,E46*86400&lt;16200),0.5,IF(OR(C46*86400&gt;50400,D46&lt;57600),0.5,"NIL")))</f>
        <v>NIL</v>
      </c>
      <c r="J46" s="15">
        <f t="shared" si="6"/>
        <v>0.10193287037037035</v>
      </c>
      <c r="M46" s="7">
        <f t="shared" si="7"/>
        <v>0</v>
      </c>
    </row>
    <row r="47" spans="2:13" ht="14.25" customHeight="1">
      <c r="B47" s="5" t="s">
        <v>94</v>
      </c>
      <c r="C47" s="5" t="s">
        <v>138</v>
      </c>
      <c r="D47" s="5" t="s">
        <v>139</v>
      </c>
      <c r="E47" s="15">
        <f t="shared" si="4"/>
        <v>0.3845833333333333</v>
      </c>
      <c r="F47" s="15">
        <f>IF((D47-Sheet2!$C$5)&gt;0,(D47-Sheet2!$C$5),0)+IF((Sheet2!$C$4-C47)&gt;0,(Sheet2!$C$4-C47),0)</f>
        <v>0.009583333333333222</v>
      </c>
      <c r="G47" s="15">
        <f>IF(I47&lt;=1,0,IF((Sheet2!$C$5-D47)&gt;0,(Sheet2!$C$5-D47),0)+IF((C47-Sheet2!$C$4)&gt;0,(C47-Sheet2!$C$4),0))</f>
        <v>0</v>
      </c>
      <c r="H47" s="21">
        <f t="shared" si="5"/>
        <v>0</v>
      </c>
      <c r="I47" s="16" t="str">
        <f>IF(E47*86400&lt;7200,1,IF(OR(C47&gt;Sheet2!$C$6,E47*86400&lt;16200),0.5,IF(OR(C47*86400&gt;50400,D47&lt;57600),0.5,"NIL")))</f>
        <v>NIL</v>
      </c>
      <c r="J47" s="15">
        <f t="shared" si="6"/>
        <v>0.009583333333333277</v>
      </c>
      <c r="M47" s="7">
        <f t="shared" si="7"/>
        <v>0</v>
      </c>
    </row>
    <row r="48" spans="2:13" ht="14.25" customHeight="1">
      <c r="B48" s="5" t="s">
        <v>97</v>
      </c>
      <c r="C48" s="5" t="s">
        <v>140</v>
      </c>
      <c r="D48" s="5" t="s">
        <v>141</v>
      </c>
      <c r="E48" s="15">
        <f t="shared" si="4"/>
        <v>0.39887731481481487</v>
      </c>
      <c r="F48" s="15">
        <f>IF((D48-Sheet2!$C$5)&gt;0,(D48-Sheet2!$C$5),0)+IF((Sheet2!$C$4-C48)&gt;0,(Sheet2!$C$4-C48),0)</f>
        <v>0.02387731481481481</v>
      </c>
      <c r="G48" s="15">
        <f>IF(I48&lt;=1,0,IF((Sheet2!$C$5-D48)&gt;0,(Sheet2!$C$5-D48),0)+IF((C48-Sheet2!$C$4)&gt;0,(C48-Sheet2!$C$4),0))</f>
        <v>0</v>
      </c>
      <c r="H48" s="21">
        <f t="shared" si="5"/>
        <v>0</v>
      </c>
      <c r="I48" s="16" t="str">
        <f>IF(E48*86400&lt;7200,1,IF(OR(C48&gt;Sheet2!$C$6,E48*86400&lt;16200),0.5,IF(OR(C48*86400&gt;50400,D48&lt;57600),0.5,"NIL")))</f>
        <v>NIL</v>
      </c>
      <c r="J48" s="15">
        <f t="shared" si="6"/>
        <v>0.023877314814814865</v>
      </c>
      <c r="K48" s="5">
        <f>COUNTA(A27:A49)-(COUNTIF(I27:I49,"=1")+(COUNTIF(I27:I49,"=0.5"))*0.5)</f>
        <v>0</v>
      </c>
      <c r="L48" s="24">
        <f>((P$4-N49)-(K48))-O49</f>
        <v>23</v>
      </c>
      <c r="M48" s="7">
        <f t="shared" si="7"/>
        <v>0</v>
      </c>
    </row>
    <row r="49" spans="2:17" ht="14.25" customHeight="1">
      <c r="B49" s="5" t="s">
        <v>100</v>
      </c>
      <c r="C49" s="5" t="s">
        <v>142</v>
      </c>
      <c r="D49" s="5" t="s">
        <v>106</v>
      </c>
      <c r="E49" s="15">
        <f t="shared" si="4"/>
        <v>0.37966435185185193</v>
      </c>
      <c r="F49" s="15">
        <f>IF((D49-Sheet2!$C$5)&gt;0,(D49-Sheet2!$C$5),0)+IF((Sheet2!$C$4-C49)&gt;0,(Sheet2!$C$4-C49),0)</f>
        <v>0.004664351851851878</v>
      </c>
      <c r="G49" s="15">
        <f>IF(I49&lt;=1,0,IF((Sheet2!$C$5-D49)&gt;0,(Sheet2!$C$5-D49),0)+IF((C49-Sheet2!$C$4)&gt;0,(C49-Sheet2!$C$4),0))</f>
        <v>0</v>
      </c>
      <c r="H49" s="21">
        <f t="shared" si="5"/>
        <v>0</v>
      </c>
      <c r="I49" s="16" t="str">
        <f>IF(E49*86400&lt;7200,1,IF(OR(C49&gt;Sheet2!$C$6,E49*86400&lt;16200),0.5,IF(OR(C49*86400&gt;50400,D49&lt;57600),0.5,"NIL")))</f>
        <v>NIL</v>
      </c>
      <c r="J49" s="15">
        <f t="shared" si="6"/>
        <v>0.004664351851851933</v>
      </c>
      <c r="K49" s="7">
        <f>SUM(H27:H49)</f>
        <v>0.019273726851851997</v>
      </c>
      <c r="L49" s="7">
        <f>SUM(M27:M49)</f>
        <v>0.018888888888888955</v>
      </c>
      <c r="M49" s="7">
        <f t="shared" si="7"/>
        <v>0</v>
      </c>
      <c r="N49" s="5">
        <v>1</v>
      </c>
      <c r="O49" s="5">
        <v>0</v>
      </c>
      <c r="P49" s="7">
        <f>K49-P48</f>
        <v>0.019273726851851997</v>
      </c>
      <c r="Q49" s="24">
        <f>L48</f>
        <v>23</v>
      </c>
    </row>
    <row r="50" spans="5:13" s="6" customFormat="1" ht="3" customHeight="1">
      <c r="E50" s="17"/>
      <c r="F50" s="17"/>
      <c r="G50" s="17"/>
      <c r="H50" s="22"/>
      <c r="I50" s="19"/>
      <c r="J50" s="17"/>
      <c r="M50" s="18"/>
    </row>
    <row r="51" spans="2:13" ht="14.25" customHeight="1">
      <c r="B51" s="5" t="s">
        <v>41</v>
      </c>
      <c r="C51" s="5" t="s">
        <v>143</v>
      </c>
      <c r="D51" s="5" t="s">
        <v>144</v>
      </c>
      <c r="E51" s="15">
        <f>D51-C51</f>
        <v>0.4516782407407407</v>
      </c>
      <c r="F51" s="15">
        <f>IF((D51-Sheet2!$C$5)&gt;0,(D51-Sheet2!$C$5),0)+IF((Sheet2!$C$4-C51)&gt;0,(Sheet2!$C$4-C51),0)</f>
        <v>0.09381944444444434</v>
      </c>
      <c r="G51" s="15">
        <f>IF(I51&lt;=1,0,IF((Sheet2!$C$5-D51)&gt;0,(Sheet2!$C$5-D51),0)+IF((C51-Sheet2!$C$4)&gt;0,(C51-Sheet2!$C$4),0))</f>
        <v>0.0171412037037037</v>
      </c>
      <c r="H51" s="21">
        <f t="shared" si="5"/>
        <v>0</v>
      </c>
      <c r="I51" s="16" t="str">
        <f>IF(E51*86400&lt;7200,1,IF(OR(C51&gt;Sheet2!$C$6,E51*86400&lt;16200),0.5,IF(OR(C51*86400&gt;50400,D51&lt;57600),0.5,"NIL")))</f>
        <v>NIL</v>
      </c>
      <c r="J51" s="15">
        <f>E51-(1*60*60*9)/86400</f>
        <v>0.0766782407407407</v>
      </c>
      <c r="M51" s="7">
        <f>IF(J51&gt;0,0,-(J51))</f>
        <v>0</v>
      </c>
    </row>
    <row r="52" spans="2:13" ht="14.25" customHeight="1">
      <c r="B52" s="5" t="s">
        <v>44</v>
      </c>
      <c r="C52" s="5" t="s">
        <v>145</v>
      </c>
      <c r="D52" s="5" t="s">
        <v>146</v>
      </c>
      <c r="E52" s="15">
        <f aca="true" t="shared" si="8" ref="E52:E73">D52-C52</f>
        <v>0.3946759259259259</v>
      </c>
      <c r="F52" s="15">
        <f>IF((D52-Sheet2!$C$5)&gt;0,(D52-Sheet2!$C$5),0)+IF((Sheet2!$C$4-C52)&gt;0,(Sheet2!$C$4-C52),0)</f>
        <v>0.031898148148148064</v>
      </c>
      <c r="G52" s="15">
        <f>IF(I52&lt;=1,0,IF((Sheet2!$C$5-D52)&gt;0,(Sheet2!$C$5-D52),0)+IF((C52-Sheet2!$C$4)&gt;0,(C52-Sheet2!$C$4),0))</f>
        <v>0.012222222222222245</v>
      </c>
      <c r="H52" s="21">
        <f t="shared" si="5"/>
        <v>0</v>
      </c>
      <c r="I52" s="16" t="str">
        <f>IF(E52*86400&lt;7200,1,IF(OR(C52&gt;Sheet2!$C$6,E52*86400&lt;16200),0.5,IF(OR(C52*86400&gt;50400,D52&lt;57600),0.5,"NIL")))</f>
        <v>NIL</v>
      </c>
      <c r="J52" s="15">
        <f aca="true" t="shared" si="9" ref="J52:J73">E52-(1*60*60*9)/86400</f>
        <v>0.019675925925925875</v>
      </c>
      <c r="M52" s="7">
        <f aca="true" t="shared" si="10" ref="M52:M73">IF(J52&gt;0,0,-(J52))</f>
        <v>0</v>
      </c>
    </row>
    <row r="53" spans="2:13" ht="14.25" customHeight="1">
      <c r="B53" s="5" t="s">
        <v>47</v>
      </c>
      <c r="C53" s="5" t="s">
        <v>147</v>
      </c>
      <c r="D53" s="5" t="s">
        <v>148</v>
      </c>
      <c r="E53" s="15">
        <f t="shared" si="8"/>
        <v>0.33887731481481476</v>
      </c>
      <c r="F53" s="15">
        <f>IF((D53-Sheet2!$C$5)&gt;0,(D53-Sheet2!$C$5),0)+IF((Sheet2!$C$4-C53)&gt;0,(Sheet2!$C$4-C53),0)</f>
        <v>0</v>
      </c>
      <c r="G53" s="15">
        <f>IF(I53&lt;=1,0,IF((Sheet2!$C$5-D53)&gt;0,(Sheet2!$C$5-D53),0)+IF((C53-Sheet2!$C$4)&gt;0,(C53-Sheet2!$C$4),0))</f>
        <v>0.0361226851851853</v>
      </c>
      <c r="H53" s="21">
        <f t="shared" si="5"/>
        <v>0.01806134259259265</v>
      </c>
      <c r="I53" s="16" t="str">
        <f>IF(E53*86400&lt;7200,1,IF(OR(C53&gt;Sheet2!$C$6,E53*86400&lt;16200),0.5,IF(OR(C53*86400&gt;50400,D53&lt;57600),0.5,"NIL")))</f>
        <v>NIL</v>
      </c>
      <c r="J53" s="15">
        <f t="shared" si="9"/>
        <v>-0.036122685185185244</v>
      </c>
      <c r="M53" s="7">
        <f t="shared" si="10"/>
        <v>0.036122685185185244</v>
      </c>
    </row>
    <row r="54" spans="2:13" ht="14.25" customHeight="1">
      <c r="B54" s="5" t="s">
        <v>50</v>
      </c>
      <c r="C54" s="5" t="s">
        <v>149</v>
      </c>
      <c r="D54" s="5" t="s">
        <v>150</v>
      </c>
      <c r="E54" s="15">
        <f t="shared" si="8"/>
        <v>0.3903009259259259</v>
      </c>
      <c r="F54" s="15">
        <f>IF((D54-Sheet2!$C$5)&gt;0,(D54-Sheet2!$C$5),0)+IF((Sheet2!$C$4-C54)&gt;0,(Sheet2!$C$4-C54),0)</f>
        <v>0.015300925925925857</v>
      </c>
      <c r="G54" s="15">
        <f>IF(I54&lt;=1,0,IF((Sheet2!$C$5-D54)&gt;0,(Sheet2!$C$5-D54),0)+IF((C54-Sheet2!$C$4)&gt;0,(C54-Sheet2!$C$4),0))</f>
        <v>0</v>
      </c>
      <c r="H54" s="21">
        <f t="shared" si="5"/>
        <v>0</v>
      </c>
      <c r="I54" s="16" t="str">
        <f>IF(E54*86400&lt;7200,1,IF(OR(C54&gt;Sheet2!$C$6,E54*86400&lt;16200),0.5,IF(OR(C54*86400&gt;50400,D54&lt;57600),0.5,"NIL")))</f>
        <v>NIL</v>
      </c>
      <c r="J54" s="15">
        <f t="shared" si="9"/>
        <v>0.015300925925925912</v>
      </c>
      <c r="M54" s="7">
        <f t="shared" si="10"/>
        <v>0</v>
      </c>
    </row>
    <row r="55" spans="2:13" ht="14.25" customHeight="1">
      <c r="B55" s="5" t="s">
        <v>53</v>
      </c>
      <c r="C55" s="5" t="s">
        <v>151</v>
      </c>
      <c r="D55" s="5" t="s">
        <v>19</v>
      </c>
      <c r="E55" s="15">
        <f t="shared" si="8"/>
        <v>0.43307870370370377</v>
      </c>
      <c r="F55" s="15">
        <f>IF((D55-Sheet2!$C$5)&gt;0,(D55-Sheet2!$C$5),0)+IF((Sheet2!$C$4-C55)&gt;0,(Sheet2!$C$4-C55),0)</f>
        <v>0.058078703703703716</v>
      </c>
      <c r="G55" s="15">
        <f>IF(I55&lt;=1,0,IF((Sheet2!$C$5-D55)&gt;0,(Sheet2!$C$5-D55),0)+IF((C55-Sheet2!$C$4)&gt;0,(C55-Sheet2!$C$4),0))</f>
        <v>0</v>
      </c>
      <c r="H55" s="21">
        <f t="shared" si="5"/>
        <v>0</v>
      </c>
      <c r="I55" s="16" t="str">
        <f>IF(E55*86400&lt;7200,1,IF(OR(C55&gt;Sheet2!$C$6,E55*86400&lt;16200),0.5,IF(OR(C55*86400&gt;50400,D55&lt;57600),0.5,"NIL")))</f>
        <v>NIL</v>
      </c>
      <c r="J55" s="15">
        <f t="shared" si="9"/>
        <v>0.05807870370370377</v>
      </c>
      <c r="M55" s="7">
        <f t="shared" si="10"/>
        <v>0</v>
      </c>
    </row>
    <row r="56" spans="2:13" ht="14.25" customHeight="1">
      <c r="B56" s="5" t="s">
        <v>56</v>
      </c>
      <c r="C56" s="5" t="s">
        <v>152</v>
      </c>
      <c r="D56" s="5" t="s">
        <v>153</v>
      </c>
      <c r="E56" s="15">
        <f t="shared" si="8"/>
        <v>0.3905902777777777</v>
      </c>
      <c r="F56" s="15">
        <f>IF((D56-Sheet2!$C$5)&gt;0,(D56-Sheet2!$C$5),0)+IF((Sheet2!$C$4-C56)&gt;0,(Sheet2!$C$4-C56),0)</f>
        <v>0.020914351851851753</v>
      </c>
      <c r="G56" s="15">
        <f>IF(I56&lt;=1,0,IF((Sheet2!$C$5-D56)&gt;0,(Sheet2!$C$5-D56),0)+IF((C56-Sheet2!$C$4)&gt;0,(C56-Sheet2!$C$4),0))</f>
        <v>0.005324074074074092</v>
      </c>
      <c r="H56" s="21">
        <f t="shared" si="5"/>
        <v>0</v>
      </c>
      <c r="I56" s="16" t="str">
        <f>IF(E56*86400&lt;7200,1,IF(OR(C56&gt;Sheet2!$C$6,E56*86400&lt;16200),0.5,IF(OR(C56*86400&gt;50400,D56&lt;57600),0.5,"NIL")))</f>
        <v>NIL</v>
      </c>
      <c r="J56" s="15">
        <f t="shared" si="9"/>
        <v>0.015590277777777717</v>
      </c>
      <c r="M56" s="7">
        <f t="shared" si="10"/>
        <v>0</v>
      </c>
    </row>
    <row r="57" spans="2:13" ht="14.25" customHeight="1">
      <c r="B57" s="5" t="s">
        <v>59</v>
      </c>
      <c r="C57" s="5" t="s">
        <v>28</v>
      </c>
      <c r="D57" s="5" t="s">
        <v>154</v>
      </c>
      <c r="E57" s="15">
        <f t="shared" si="8"/>
        <v>0.4064236111111112</v>
      </c>
      <c r="F57" s="15">
        <f>IF((D57-Sheet2!$C$5)&gt;0,(D57-Sheet2!$C$5),0)+IF((Sheet2!$C$4-C57)&gt;0,(Sheet2!$C$4-C57),0)</f>
        <v>0.03814814814814815</v>
      </c>
      <c r="G57" s="15">
        <f>IF(I57&lt;=1,0,IF((Sheet2!$C$5-D57)&gt;0,(Sheet2!$C$5-D57),0)+IF((C57-Sheet2!$C$4)&gt;0,(C57-Sheet2!$C$4),0))</f>
        <v>0.006724537037037015</v>
      </c>
      <c r="H57" s="21">
        <f t="shared" si="5"/>
        <v>0</v>
      </c>
      <c r="I57" s="16" t="str">
        <f>IF(E57*86400&lt;7200,1,IF(OR(C57&gt;Sheet2!$C$6,E57*86400&lt;16200),0.5,IF(OR(C57*86400&gt;50400,D57&lt;57600),0.5,"NIL")))</f>
        <v>NIL</v>
      </c>
      <c r="J57" s="15">
        <f t="shared" si="9"/>
        <v>0.031423611111111194</v>
      </c>
      <c r="M57" s="7">
        <f t="shared" si="10"/>
        <v>0</v>
      </c>
    </row>
    <row r="58" spans="2:13" ht="14.25" customHeight="1">
      <c r="B58" s="5" t="s">
        <v>62</v>
      </c>
      <c r="C58" s="5" t="s">
        <v>29</v>
      </c>
      <c r="D58" s="5" t="s">
        <v>155</v>
      </c>
      <c r="E58" s="15">
        <f t="shared" si="8"/>
        <v>0.4029282407407408</v>
      </c>
      <c r="F58" s="15">
        <f>IF((D58-Sheet2!$C$5)&gt;0,(D58-Sheet2!$C$5),0)+IF((Sheet2!$C$4-C58)&gt;0,(Sheet2!$C$4-C58),0)</f>
        <v>0.04084490740740743</v>
      </c>
      <c r="G58" s="15">
        <f>IF(I58&lt;=1,0,IF((Sheet2!$C$5-D58)&gt;0,(Sheet2!$C$5-D58),0)+IF((C58-Sheet2!$C$4)&gt;0,(C58-Sheet2!$C$4),0))</f>
        <v>0.012916666666666687</v>
      </c>
      <c r="H58" s="21">
        <f t="shared" si="5"/>
        <v>0</v>
      </c>
      <c r="I58" s="16" t="str">
        <f>IF(E58*86400&lt;7200,1,IF(OR(C58&gt;Sheet2!$C$6,E58*86400&lt;16200),0.5,IF(OR(C58*86400&gt;50400,D58&lt;57600),0.5,"NIL")))</f>
        <v>NIL</v>
      </c>
      <c r="J58" s="15">
        <f t="shared" si="9"/>
        <v>0.027928240740740795</v>
      </c>
      <c r="M58" s="7">
        <f t="shared" si="10"/>
        <v>0</v>
      </c>
    </row>
    <row r="59" spans="2:13" ht="14.25" customHeight="1">
      <c r="B59" s="5" t="s">
        <v>114</v>
      </c>
      <c r="C59" s="5" t="s">
        <v>156</v>
      </c>
      <c r="D59" s="5" t="s">
        <v>33</v>
      </c>
      <c r="E59" s="15">
        <f t="shared" si="8"/>
        <v>0.39423611111111106</v>
      </c>
      <c r="F59" s="15">
        <f>IF((D59-Sheet2!$C$5)&gt;0,(D59-Sheet2!$C$5),0)+IF((Sheet2!$C$4-C59)&gt;0,(Sheet2!$C$4-C59),0)</f>
        <v>0.03575231481481478</v>
      </c>
      <c r="G59" s="15">
        <f>IF(I59&lt;=1,0,IF((Sheet2!$C$5-D59)&gt;0,(Sheet2!$C$5-D59),0)+IF((C59-Sheet2!$C$4)&gt;0,(C59-Sheet2!$C$4),0))</f>
        <v>0.01651620370370377</v>
      </c>
      <c r="H59" s="21">
        <f t="shared" si="5"/>
        <v>0</v>
      </c>
      <c r="I59" s="16" t="str">
        <f>IF(E59*86400&lt;7200,1,IF(OR(C59&gt;Sheet2!$C$6,E59*86400&lt;16200),0.5,IF(OR(C59*86400&gt;50400,D59&lt;57600),0.5,"NIL")))</f>
        <v>NIL</v>
      </c>
      <c r="J59" s="15">
        <f t="shared" si="9"/>
        <v>0.019236111111111065</v>
      </c>
      <c r="M59" s="7">
        <f t="shared" si="10"/>
        <v>0</v>
      </c>
    </row>
    <row r="60" spans="2:13" ht="14.25" customHeight="1">
      <c r="B60" s="5" t="s">
        <v>65</v>
      </c>
      <c r="C60" s="5" t="s">
        <v>157</v>
      </c>
      <c r="D60" s="5" t="s">
        <v>158</v>
      </c>
      <c r="E60" s="15">
        <f t="shared" si="8"/>
        <v>0.4649421296296297</v>
      </c>
      <c r="F60" s="15">
        <f>IF((D60-Sheet2!$C$5)&gt;0,(D60-Sheet2!$C$5),0)+IF((Sheet2!$C$4-C60)&gt;0,(Sheet2!$C$4-C60),0)</f>
        <v>0.11353009259259261</v>
      </c>
      <c r="G60" s="15">
        <f>IF(I60&lt;=1,0,IF((Sheet2!$C$5-D60)&gt;0,(Sheet2!$C$5-D60),0)+IF((C60-Sheet2!$C$4)&gt;0,(C60-Sheet2!$C$4),0))</f>
        <v>0.02358796296296295</v>
      </c>
      <c r="H60" s="21">
        <f t="shared" si="5"/>
        <v>0</v>
      </c>
      <c r="I60" s="16" t="str">
        <f>IF(E60*86400&lt;7200,1,IF(OR(C60&gt;Sheet2!$C$6,E60*86400&lt;16200),0.5,IF(OR(C60*86400&gt;50400,D60&lt;57600),0.5,"NIL")))</f>
        <v>NIL</v>
      </c>
      <c r="J60" s="15">
        <f t="shared" si="9"/>
        <v>0.08994212962962972</v>
      </c>
      <c r="M60" s="7">
        <f t="shared" si="10"/>
        <v>0</v>
      </c>
    </row>
    <row r="61" spans="2:13" ht="14.25" customHeight="1">
      <c r="B61" s="5" t="s">
        <v>67</v>
      </c>
      <c r="C61" s="5" t="s">
        <v>159</v>
      </c>
      <c r="D61" s="5" t="s">
        <v>160</v>
      </c>
      <c r="E61" s="15">
        <f t="shared" si="8"/>
        <v>0.38863425925925926</v>
      </c>
      <c r="F61" s="15">
        <f>IF((D61-Sheet2!$C$5)&gt;0,(D61-Sheet2!$C$5),0)+IF((Sheet2!$C$4-C61)&gt;0,(Sheet2!$C$4-C61),0)</f>
        <v>0.03403935185185181</v>
      </c>
      <c r="G61" s="15">
        <f>IF(I61&lt;=1,0,IF((Sheet2!$C$5-D61)&gt;0,(Sheet2!$C$5-D61),0)+IF((C61-Sheet2!$C$4)&gt;0,(C61-Sheet2!$C$4),0))</f>
        <v>0.0204050925925926</v>
      </c>
      <c r="H61" s="21">
        <f t="shared" si="5"/>
        <v>0.0016927083333333481</v>
      </c>
      <c r="I61" s="16" t="str">
        <f>IF(E61*86400&lt;7200,1,IF(OR(C61&gt;Sheet2!$C$6,E61*86400&lt;16200),0.5,IF(OR(C61*86400&gt;50400,D61&lt;57600),0.5,"NIL")))</f>
        <v>NIL</v>
      </c>
      <c r="J61" s="15">
        <f t="shared" si="9"/>
        <v>0.013634259259259263</v>
      </c>
      <c r="M61" s="7">
        <f t="shared" si="10"/>
        <v>0</v>
      </c>
    </row>
    <row r="62" spans="2:13" ht="14.25" customHeight="1">
      <c r="B62" s="5" t="s">
        <v>70</v>
      </c>
      <c r="C62" s="5" t="s">
        <v>161</v>
      </c>
      <c r="D62" s="5" t="s">
        <v>162</v>
      </c>
      <c r="E62" s="15">
        <f t="shared" si="8"/>
        <v>0.35899305555555555</v>
      </c>
      <c r="F62" s="15">
        <f>IF((D62-Sheet2!$C$5)&gt;0,(D62-Sheet2!$C$5),0)+IF((Sheet2!$C$4-C62)&gt;0,(Sheet2!$C$4-C62),0)</f>
        <v>0.010891203703703667</v>
      </c>
      <c r="G62" s="15">
        <f>IF(I62&lt;=1,0,IF((Sheet2!$C$5-D62)&gt;0,(Sheet2!$C$5-D62),0)+IF((C62-Sheet2!$C$4)&gt;0,(C62-Sheet2!$C$4),0))</f>
        <v>0.02689814814814817</v>
      </c>
      <c r="H62" s="21">
        <f t="shared" si="5"/>
        <v>0.010726273148148169</v>
      </c>
      <c r="I62" s="16" t="str">
        <f>IF(E62*86400&lt;7200,1,IF(OR(C62&gt;Sheet2!$C$6,E62*86400&lt;16200),0.5,IF(OR(C62*86400&gt;50400,D62&lt;57600),0.5,"NIL")))</f>
        <v>NIL</v>
      </c>
      <c r="J62" s="15">
        <f t="shared" si="9"/>
        <v>-0.01600694444444445</v>
      </c>
      <c r="M62" s="7">
        <f t="shared" si="10"/>
        <v>0.01600694444444445</v>
      </c>
    </row>
    <row r="63" spans="2:13" ht="14.25" customHeight="1">
      <c r="B63" s="5" t="s">
        <v>71</v>
      </c>
      <c r="C63" s="5" t="s">
        <v>163</v>
      </c>
      <c r="D63" s="5" t="s">
        <v>164</v>
      </c>
      <c r="E63" s="15">
        <f t="shared" si="8"/>
        <v>0.3841435185185185</v>
      </c>
      <c r="F63" s="15">
        <f>IF((D63-Sheet2!$C$5)&gt;0,(D63-Sheet2!$C$5),0)+IF((Sheet2!$C$4-C63)&gt;0,(Sheet2!$C$4-C63),0)</f>
        <v>0.011342592592592515</v>
      </c>
      <c r="G63" s="15">
        <f>IF(I63&lt;=1,0,IF((Sheet2!$C$5-D63)&gt;0,(Sheet2!$C$5-D63),0)+IF((C63-Sheet2!$C$4)&gt;0,(C63-Sheet2!$C$4),0))</f>
        <v>0.0021990740740740478</v>
      </c>
      <c r="H63" s="21">
        <f t="shared" si="5"/>
        <v>0</v>
      </c>
      <c r="I63" s="16" t="str">
        <f>IF(E63*86400&lt;7200,1,IF(OR(C63&gt;Sheet2!$C$6,E63*86400&lt;16200),0.5,IF(OR(C63*86400&gt;50400,D63&lt;57600),0.5,"NIL")))</f>
        <v>NIL</v>
      </c>
      <c r="J63" s="15">
        <f t="shared" si="9"/>
        <v>0.009143518518518523</v>
      </c>
      <c r="M63" s="7">
        <f t="shared" si="10"/>
        <v>0</v>
      </c>
    </row>
    <row r="64" spans="2:13" ht="14.25" customHeight="1">
      <c r="B64" s="5" t="s">
        <v>123</v>
      </c>
      <c r="C64" s="5" t="s">
        <v>165</v>
      </c>
      <c r="D64" s="5" t="s">
        <v>166</v>
      </c>
      <c r="E64" s="15">
        <f t="shared" si="8"/>
        <v>0.3023958333333333</v>
      </c>
      <c r="F64" s="15">
        <f>IF((D64-Sheet2!$C$5)&gt;0,(D64-Sheet2!$C$5),0)+IF((Sheet2!$C$4-C64)&gt;0,(Sheet2!$C$4-C64),0)</f>
        <v>0</v>
      </c>
      <c r="G64" s="15">
        <f>IF(I64&lt;=1,0,IF((Sheet2!$C$5-D64)&gt;0,(Sheet2!$C$5-D64),0)+IF((C64-Sheet2!$C$4)&gt;0,(C64-Sheet2!$C$4),0))</f>
        <v>0.07260416666666675</v>
      </c>
      <c r="H64" s="21">
        <f t="shared" si="5"/>
        <v>0.036302083333333374</v>
      </c>
      <c r="I64" s="16" t="str">
        <f>IF(E64*86400&lt;7200,1,IF(OR(C64&gt;Sheet2!$C$6,E64*86400&lt;16200),0.5,IF(OR(C64*86400&gt;50400,D64&lt;57600),0.5,"NIL")))</f>
        <v>NIL</v>
      </c>
      <c r="J64" s="15">
        <f t="shared" si="9"/>
        <v>-0.07260416666666669</v>
      </c>
      <c r="M64" s="7">
        <f t="shared" si="10"/>
        <v>0.07260416666666669</v>
      </c>
    </row>
    <row r="65" spans="2:13" ht="14.25" customHeight="1">
      <c r="B65" s="5" t="s">
        <v>77</v>
      </c>
      <c r="C65" s="5" t="s">
        <v>167</v>
      </c>
      <c r="D65" s="5" t="s">
        <v>168</v>
      </c>
      <c r="E65" s="15">
        <f t="shared" si="8"/>
        <v>0.3814699074074074</v>
      </c>
      <c r="F65" s="15">
        <f>IF((D65-Sheet2!$C$5)&gt;0,(D65-Sheet2!$C$5),0)+IF((Sheet2!$C$4-C65)&gt;0,(Sheet2!$C$4-C65),0)</f>
        <v>0.007326388888888813</v>
      </c>
      <c r="G65" s="15">
        <f>IF(I65&lt;=1,0,IF((Sheet2!$C$5-D65)&gt;0,(Sheet2!$C$5-D65),0)+IF((C65-Sheet2!$C$4)&gt;0,(C65-Sheet2!$C$4),0))</f>
        <v>0.0008564814814814858</v>
      </c>
      <c r="H65" s="21">
        <f t="shared" si="5"/>
        <v>0</v>
      </c>
      <c r="I65" s="16" t="str">
        <f>IF(E65*86400&lt;7200,1,IF(OR(C65&gt;Sheet2!$C$6,E65*86400&lt;16200),0.5,IF(OR(C65*86400&gt;50400,D65&lt;57600),0.5,"NIL")))</f>
        <v>NIL</v>
      </c>
      <c r="J65" s="15">
        <f t="shared" si="9"/>
        <v>0.006469907407407383</v>
      </c>
      <c r="M65" s="7">
        <f t="shared" si="10"/>
        <v>0</v>
      </c>
    </row>
    <row r="66" spans="2:13" ht="14.25" customHeight="1">
      <c r="B66" s="5" t="s">
        <v>80</v>
      </c>
      <c r="C66" s="5" t="s">
        <v>169</v>
      </c>
      <c r="D66" s="5" t="s">
        <v>170</v>
      </c>
      <c r="E66" s="15">
        <f t="shared" si="8"/>
        <v>0.4005092592592592</v>
      </c>
      <c r="F66" s="15">
        <f>IF((D66-Sheet2!$C$5)&gt;0,(D66-Sheet2!$C$5),0)+IF((Sheet2!$C$4-C66)&gt;0,(Sheet2!$C$4-C66),0)</f>
        <v>0.03445601851851843</v>
      </c>
      <c r="G66" s="15">
        <f>IF(I66&lt;=1,0,IF((Sheet2!$C$5-D66)&gt;0,(Sheet2!$C$5-D66),0)+IF((C66-Sheet2!$C$4)&gt;0,(C66-Sheet2!$C$4),0))</f>
        <v>0.008946759259259307</v>
      </c>
      <c r="H66" s="21">
        <f t="shared" si="5"/>
        <v>0</v>
      </c>
      <c r="I66" s="16" t="str">
        <f>IF(E66*86400&lt;7200,1,IF(OR(C66&gt;Sheet2!$C$6,E66*86400&lt;16200),0.5,IF(OR(C66*86400&gt;50400,D66&lt;57600),0.5,"NIL")))</f>
        <v>NIL</v>
      </c>
      <c r="J66" s="15">
        <f t="shared" si="9"/>
        <v>0.025509259259259176</v>
      </c>
      <c r="M66" s="7">
        <f t="shared" si="10"/>
        <v>0</v>
      </c>
    </row>
    <row r="67" spans="2:13" ht="14.25" customHeight="1">
      <c r="B67" s="5" t="s">
        <v>83</v>
      </c>
      <c r="C67" s="5" t="s">
        <v>171</v>
      </c>
      <c r="D67" s="5" t="s">
        <v>172</v>
      </c>
      <c r="E67" s="15">
        <f t="shared" si="8"/>
        <v>0.3992476851851852</v>
      </c>
      <c r="F67" s="15">
        <f>IF((D67-Sheet2!$C$5)&gt;0,(D67-Sheet2!$C$5),0)+IF((Sheet2!$C$4-C67)&gt;0,(Sheet2!$C$4-C67),0)</f>
        <v>0.04300925925925925</v>
      </c>
      <c r="G67" s="15">
        <f>IF(I67&lt;=1,0,IF((Sheet2!$C$5-D67)&gt;0,(Sheet2!$C$5-D67),0)+IF((C67-Sheet2!$C$4)&gt;0,(C67-Sheet2!$C$4),0))</f>
        <v>0.018761574074074083</v>
      </c>
      <c r="H67" s="21">
        <f t="shared" si="5"/>
        <v>0</v>
      </c>
      <c r="I67" s="16" t="str">
        <f>IF(E67*86400&lt;7200,1,IF(OR(C67&gt;Sheet2!$C$6,E67*86400&lt;16200),0.5,IF(OR(C67*86400&gt;50400,D67&lt;57600),0.5,"NIL")))</f>
        <v>NIL</v>
      </c>
      <c r="J67" s="15">
        <f t="shared" si="9"/>
        <v>0.02424768518518522</v>
      </c>
      <c r="M67" s="7">
        <f t="shared" si="10"/>
        <v>0</v>
      </c>
    </row>
    <row r="68" spans="2:13" ht="14.25" customHeight="1">
      <c r="B68" s="5" t="s">
        <v>86</v>
      </c>
      <c r="C68" s="5" t="s">
        <v>173</v>
      </c>
      <c r="D68" s="5" t="s">
        <v>174</v>
      </c>
      <c r="E68" s="15">
        <f t="shared" si="8"/>
        <v>0.39749999999999996</v>
      </c>
      <c r="F68" s="15">
        <f>IF((D68-Sheet2!$C$5)&gt;0,(D68-Sheet2!$C$5),0)+IF((Sheet2!$C$4-C68)&gt;0,(Sheet2!$C$4-C68),0)</f>
        <v>0.04218749999999993</v>
      </c>
      <c r="G68" s="15">
        <f>IF(I68&lt;=1,0,IF((Sheet2!$C$5-D68)&gt;0,(Sheet2!$C$5-D68),0)+IF((C68-Sheet2!$C$4)&gt;0,(C68-Sheet2!$C$4),0))</f>
        <v>0.019687500000000024</v>
      </c>
      <c r="H68" s="21">
        <f t="shared" si="5"/>
        <v>0</v>
      </c>
      <c r="I68" s="16" t="str">
        <f>IF(E68*86400&lt;7200,1,IF(OR(C68&gt;Sheet2!$C$6,E68*86400&lt;16200),0.5,IF(OR(C68*86400&gt;50400,D68&lt;57600),0.5,"NIL")))</f>
        <v>NIL</v>
      </c>
      <c r="J68" s="15">
        <f t="shared" si="9"/>
        <v>0.022499999999999964</v>
      </c>
      <c r="M68" s="7">
        <f t="shared" si="10"/>
        <v>0</v>
      </c>
    </row>
    <row r="69" spans="2:13" ht="14.25" customHeight="1">
      <c r="B69" s="5" t="s">
        <v>89</v>
      </c>
      <c r="C69" s="5" t="s">
        <v>175</v>
      </c>
      <c r="D69" s="5" t="s">
        <v>176</v>
      </c>
      <c r="E69" s="15">
        <f t="shared" si="8"/>
        <v>0.41826388888888894</v>
      </c>
      <c r="F69" s="15">
        <f>IF((D69-Sheet2!$C$5)&gt;0,(D69-Sheet2!$C$5),0)+IF((Sheet2!$C$4-C69)&gt;0,(Sheet2!$C$4-C69),0)</f>
        <v>0.05744212962962969</v>
      </c>
      <c r="G69" s="15">
        <f>IF(I69&lt;=1,0,IF((Sheet2!$C$5-D69)&gt;0,(Sheet2!$C$5-D69),0)+IF((C69-Sheet2!$C$4)&gt;0,(C69-Sheet2!$C$4),0))</f>
        <v>0.01417824074074081</v>
      </c>
      <c r="H69" s="21">
        <f t="shared" si="5"/>
        <v>0</v>
      </c>
      <c r="I69" s="16" t="str">
        <f>IF(E69*86400&lt;7200,1,IF(OR(C69&gt;Sheet2!$C$6,E69*86400&lt;16200),0.5,IF(OR(C69*86400&gt;50400,D69&lt;57600),0.5,"NIL")))</f>
        <v>NIL</v>
      </c>
      <c r="J69" s="15">
        <f t="shared" si="9"/>
        <v>0.043263888888888935</v>
      </c>
      <c r="M69" s="7">
        <f t="shared" si="10"/>
        <v>0</v>
      </c>
    </row>
    <row r="70" spans="2:13" ht="14.25" customHeight="1">
      <c r="B70" s="5" t="s">
        <v>92</v>
      </c>
      <c r="C70" s="5" t="s">
        <v>38</v>
      </c>
      <c r="D70" s="5" t="s">
        <v>177</v>
      </c>
      <c r="E70" s="15">
        <f t="shared" si="8"/>
        <v>0.39482638888888894</v>
      </c>
      <c r="F70" s="15">
        <f>IF((D70-Sheet2!$C$5)&gt;0,(D70-Sheet2!$C$5),0)+IF((Sheet2!$C$4-C70)&gt;0,(Sheet2!$C$4-C70),0)</f>
        <v>0.03254629629629635</v>
      </c>
      <c r="G70" s="15">
        <f>IF(I70&lt;=1,0,IF((Sheet2!$C$5-D70)&gt;0,(Sheet2!$C$5-D70),0)+IF((C70-Sheet2!$C$4)&gt;0,(C70-Sheet2!$C$4),0))</f>
        <v>0.012719907407407471</v>
      </c>
      <c r="H70" s="21">
        <f t="shared" si="5"/>
        <v>0</v>
      </c>
      <c r="I70" s="16" t="str">
        <f>IF(E70*86400&lt;7200,1,IF(OR(C70&gt;Sheet2!$C$6,E70*86400&lt;16200),0.5,IF(OR(C70*86400&gt;50400,D70&lt;57600),0.5,"NIL")))</f>
        <v>NIL</v>
      </c>
      <c r="J70" s="15">
        <f t="shared" si="9"/>
        <v>0.019826388888888935</v>
      </c>
      <c r="M70" s="7">
        <f t="shared" si="10"/>
        <v>0</v>
      </c>
    </row>
    <row r="71" spans="2:13" ht="14.25" customHeight="1">
      <c r="B71" s="5" t="s">
        <v>94</v>
      </c>
      <c r="C71" s="5" t="s">
        <v>178</v>
      </c>
      <c r="D71" s="5" t="s">
        <v>179</v>
      </c>
      <c r="E71" s="15">
        <f t="shared" si="8"/>
        <v>0.42097222222222214</v>
      </c>
      <c r="F71" s="15">
        <f>IF((D71-Sheet2!$C$5)&gt;0,(D71-Sheet2!$C$5),0)+IF((Sheet2!$C$4-C71)&gt;0,(Sheet2!$C$4-C71),0)</f>
        <v>0.04964120370370362</v>
      </c>
      <c r="G71" s="15">
        <f>IF(I71&lt;=1,0,IF((Sheet2!$C$5-D71)&gt;0,(Sheet2!$C$5-D71),0)+IF((C71-Sheet2!$C$4)&gt;0,(C71-Sheet2!$C$4),0))</f>
        <v>0.003668981481481537</v>
      </c>
      <c r="H71" s="21">
        <f t="shared" si="5"/>
        <v>0</v>
      </c>
      <c r="I71" s="16" t="str">
        <f>IF(E71*86400&lt;7200,1,IF(OR(C71&gt;Sheet2!$C$6,E71*86400&lt;16200),0.5,IF(OR(C71*86400&gt;50400,D71&lt;57600),0.5,"NIL")))</f>
        <v>NIL</v>
      </c>
      <c r="J71" s="15">
        <f t="shared" si="9"/>
        <v>0.04597222222222214</v>
      </c>
      <c r="M71" s="7">
        <f t="shared" si="10"/>
        <v>0</v>
      </c>
    </row>
    <row r="72" spans="2:16" ht="14.25" customHeight="1">
      <c r="B72" s="5" t="s">
        <v>97</v>
      </c>
      <c r="C72" s="5" t="s">
        <v>180</v>
      </c>
      <c r="D72" s="5" t="s">
        <v>181</v>
      </c>
      <c r="E72" s="15">
        <f t="shared" si="8"/>
        <v>0.39984953703703696</v>
      </c>
      <c r="F72" s="15">
        <f>IF((D72-Sheet2!$C$5)&gt;0,(D72-Sheet2!$C$5),0)+IF((Sheet2!$C$4-C72)&gt;0,(Sheet2!$C$4-C72),0)</f>
        <v>0.03701388888888879</v>
      </c>
      <c r="G72" s="15">
        <f>IF(I72&lt;=1,0,IF((Sheet2!$C$5-D72)&gt;0,(Sheet2!$C$5-D72),0)+IF((C72-Sheet2!$C$4)&gt;0,(C72-Sheet2!$C$4),0))</f>
        <v>0.012164351851851885</v>
      </c>
      <c r="H72" s="21">
        <f t="shared" si="5"/>
        <v>0</v>
      </c>
      <c r="I72" s="16" t="str">
        <f>IF(E72*86400&lt;7200,1,IF(OR(C72&gt;Sheet2!$C$6,E72*86400&lt;16200),0.5,IF(OR(C72*86400&gt;50400,D72&lt;57600),0.5,"NIL")))</f>
        <v>NIL</v>
      </c>
      <c r="J72" s="15">
        <f t="shared" si="9"/>
        <v>0.02484953703703696</v>
      </c>
      <c r="K72" s="5">
        <f>COUNTA(A51:A73)-(COUNTIF(I51:I73,"=1")+(COUNTIF(I51:I73,"=0.5"))*0.5)</f>
        <v>0</v>
      </c>
      <c r="L72" s="24">
        <f>((P$4-N73)-(K72))-O73</f>
        <v>24</v>
      </c>
      <c r="M72" s="7">
        <f t="shared" si="10"/>
        <v>0</v>
      </c>
      <c r="P72" s="7">
        <f>135*60/86400</f>
        <v>0.09375</v>
      </c>
    </row>
    <row r="73" spans="2:17" ht="14.25" customHeight="1">
      <c r="B73" s="5" t="s">
        <v>100</v>
      </c>
      <c r="C73" s="5" t="s">
        <v>182</v>
      </c>
      <c r="D73" s="5" t="s">
        <v>106</v>
      </c>
      <c r="E73" s="15">
        <f t="shared" si="8"/>
        <v>0.37709490740740753</v>
      </c>
      <c r="F73" s="15">
        <f>IF((D73-Sheet2!$C$5)&gt;0,(D73-Sheet2!$C$5),0)+IF((Sheet2!$C$4-C73)&gt;0,(Sheet2!$C$4-C73),0)</f>
        <v>0.00217592592592597</v>
      </c>
      <c r="G73" s="15">
        <f>IF(I73&lt;=1,0,IF((Sheet2!$C$5-D73)&gt;0,(Sheet2!$C$5-D73),0)+IF((C73-Sheet2!$C$4)&gt;0,(C73-Sheet2!$C$4),0))</f>
        <v>8.101851851849418E-05</v>
      </c>
      <c r="H73" s="21">
        <f t="shared" si="5"/>
        <v>0</v>
      </c>
      <c r="I73" s="16" t="str">
        <f>IF(E73*86400&lt;7200,1,IF(OR(C73&gt;Sheet2!$C$6,E73*86400&lt;16200),0.5,IF(OR(C73*86400&gt;50400,D73&lt;57600),0.5,"NIL")))</f>
        <v>NIL</v>
      </c>
      <c r="J73" s="15">
        <f t="shared" si="9"/>
        <v>0.0020949074074075313</v>
      </c>
      <c r="K73" s="7">
        <f>SUM(H51:H73)</f>
        <v>0.06678240740740754</v>
      </c>
      <c r="L73" s="7">
        <f>SUM(M51:M73)</f>
        <v>0.12473379629629638</v>
      </c>
      <c r="M73" s="7">
        <f t="shared" si="10"/>
        <v>0</v>
      </c>
      <c r="P73" s="7">
        <f>K73-P72</f>
        <v>-0.02696759259259246</v>
      </c>
      <c r="Q73" s="24">
        <f>L72</f>
        <v>24</v>
      </c>
    </row>
    <row r="74" spans="5:13" s="6" customFormat="1" ht="3" customHeight="1">
      <c r="E74" s="17"/>
      <c r="F74" s="17"/>
      <c r="G74" s="17"/>
      <c r="H74" s="22"/>
      <c r="I74" s="19"/>
      <c r="J74" s="17"/>
      <c r="M74" s="18"/>
    </row>
    <row r="75" spans="2:13" ht="14.25" customHeight="1">
      <c r="B75" s="5" t="s">
        <v>41</v>
      </c>
      <c r="C75" s="5" t="s">
        <v>183</v>
      </c>
      <c r="D75" s="5" t="s">
        <v>184</v>
      </c>
      <c r="E75" s="15">
        <f aca="true" t="shared" si="11" ref="E75:E93">D75-C75</f>
        <v>0.3895833333333334</v>
      </c>
      <c r="F75" s="15">
        <f>IF((D75-Sheet2!$C$5)&gt;0,(D75-Sheet2!$C$5),0)+IF((Sheet2!$C$4-C75)&gt;0,(Sheet2!$C$4-C75),0)</f>
        <v>0.01908564814814817</v>
      </c>
      <c r="G75" s="15">
        <f>IF(I75&lt;=1,0,IF((Sheet2!$C$5-D75)&gt;0,(Sheet2!$C$5-D75),0)+IF((C75-Sheet2!$C$4)&gt;0,(C75-Sheet2!$C$4),0))</f>
        <v>0.004502314814814834</v>
      </c>
      <c r="H75" s="21">
        <f t="shared" si="5"/>
        <v>0</v>
      </c>
      <c r="I75" s="16" t="str">
        <f>IF(E75*86400&lt;7200,1,IF(OR(C75&gt;Sheet2!$C$6,E75*86400&lt;16200),0.5,IF(OR(C75*86400&gt;50400,D75&lt;57600),0.5,"NIL")))</f>
        <v>NIL</v>
      </c>
      <c r="J75" s="15">
        <f aca="true" t="shared" si="12" ref="J75:J93">E75-(1*60*60*9)/86400</f>
        <v>0.014583333333333393</v>
      </c>
      <c r="M75" s="7">
        <f aca="true" t="shared" si="13" ref="M75:M93">IF(J75&gt;0,0,-(J75))</f>
        <v>0</v>
      </c>
    </row>
    <row r="76" spans="2:13" ht="14.25" customHeight="1">
      <c r="B76" s="5" t="s">
        <v>44</v>
      </c>
      <c r="C76" s="5" t="s">
        <v>185</v>
      </c>
      <c r="D76" s="5" t="s">
        <v>186</v>
      </c>
      <c r="E76" s="15">
        <f t="shared" si="11"/>
        <v>0.42579861111111117</v>
      </c>
      <c r="F76" s="15">
        <f>IF((D76-Sheet2!$C$5)&gt;0,(D76-Sheet2!$C$5),0)+IF((Sheet2!$C$4-C76)&gt;0,(Sheet2!$C$4-C76),0)</f>
        <v>0.06961805555555556</v>
      </c>
      <c r="G76" s="15">
        <f>IF(I76&lt;=1,0,IF((Sheet2!$C$5-D76)&gt;0,(Sheet2!$C$5-D76),0)+IF((C76-Sheet2!$C$4)&gt;0,(C76-Sheet2!$C$4),0))</f>
        <v>0.018819444444444444</v>
      </c>
      <c r="H76" s="21">
        <f t="shared" si="5"/>
        <v>0</v>
      </c>
      <c r="I76" s="16" t="str">
        <f>IF(E76*86400&lt;7200,1,IF(OR(C76&gt;Sheet2!$C$6,E76*86400&lt;16200),0.5,IF(OR(C76*86400&gt;50400,D76&lt;57600),0.5,"NIL")))</f>
        <v>NIL</v>
      </c>
      <c r="J76" s="15">
        <f t="shared" si="12"/>
        <v>0.05079861111111117</v>
      </c>
      <c r="M76" s="7">
        <f t="shared" si="13"/>
        <v>0</v>
      </c>
    </row>
    <row r="77" spans="2:13" ht="14.25" customHeight="1">
      <c r="B77" s="5" t="s">
        <v>47</v>
      </c>
      <c r="C77" s="5" t="s">
        <v>187</v>
      </c>
      <c r="D77" s="5" t="s">
        <v>188</v>
      </c>
      <c r="E77" s="15">
        <f t="shared" si="11"/>
        <v>0.3997685185185186</v>
      </c>
      <c r="F77" s="15">
        <f>IF((D77-Sheet2!$C$5)&gt;0,(D77-Sheet2!$C$5),0)+IF((Sheet2!$C$4-C77)&gt;0,(Sheet2!$C$4-C77),0)</f>
        <v>0.025555555555555554</v>
      </c>
      <c r="G77" s="15">
        <f>IF(I77&lt;=1,0,IF((Sheet2!$C$5-D77)&gt;0,(Sheet2!$C$5-D77),0)+IF((C77-Sheet2!$C$4)&gt;0,(C77-Sheet2!$C$4),0))</f>
        <v>0.0007870370370370305</v>
      </c>
      <c r="H77" s="21">
        <f t="shared" si="5"/>
        <v>0</v>
      </c>
      <c r="I77" s="16" t="str">
        <f>IF(E77*86400&lt;7200,1,IF(OR(C77&gt;Sheet2!$C$6,E77*86400&lt;16200),0.5,IF(OR(C77*86400&gt;50400,D77&lt;57600),0.5,"NIL")))</f>
        <v>NIL</v>
      </c>
      <c r="J77" s="15">
        <f t="shared" si="12"/>
        <v>0.02476851851851858</v>
      </c>
      <c r="M77" s="7">
        <f t="shared" si="13"/>
        <v>0</v>
      </c>
    </row>
    <row r="78" spans="2:13" ht="14.25" customHeight="1">
      <c r="B78" s="5" t="s">
        <v>50</v>
      </c>
      <c r="C78" s="5" t="s">
        <v>189</v>
      </c>
      <c r="D78" s="5" t="s">
        <v>190</v>
      </c>
      <c r="E78" s="15">
        <f t="shared" si="11"/>
        <v>0.3858217592592593</v>
      </c>
      <c r="F78" s="15">
        <f>IF((D78-Sheet2!$C$5)&gt;0,(D78-Sheet2!$C$5),0)+IF((Sheet2!$C$4-C78)&gt;0,(Sheet2!$C$4-C78),0)</f>
        <v>0.02401620370370372</v>
      </c>
      <c r="G78" s="15">
        <f>IF(I78&lt;=1,0,IF((Sheet2!$C$5-D78)&gt;0,(Sheet2!$C$5-D78),0)+IF((C78-Sheet2!$C$4)&gt;0,(C78-Sheet2!$C$4),0))</f>
        <v>0.013194444444444453</v>
      </c>
      <c r="H78" s="21">
        <f t="shared" si="5"/>
        <v>0.0005931712962962965</v>
      </c>
      <c r="I78" s="16" t="str">
        <f>IF(E78*86400&lt;7200,1,IF(OR(C78&gt;Sheet2!$C$6,E78*86400&lt;16200),0.5,IF(OR(C78*86400&gt;50400,D78&lt;57600),0.5,"NIL")))</f>
        <v>NIL</v>
      </c>
      <c r="J78" s="15">
        <f t="shared" si="12"/>
        <v>0.010821759259259323</v>
      </c>
      <c r="M78" s="7">
        <f t="shared" si="13"/>
        <v>0</v>
      </c>
    </row>
    <row r="79" spans="2:13" ht="14.25" customHeight="1">
      <c r="B79" s="5" t="s">
        <v>53</v>
      </c>
      <c r="C79" s="5" t="s">
        <v>191</v>
      </c>
      <c r="D79" s="5" t="s">
        <v>192</v>
      </c>
      <c r="E79" s="15">
        <f t="shared" si="11"/>
        <v>0.4387384259259258</v>
      </c>
      <c r="F79" s="15">
        <f>IF((D79-Sheet2!$C$5)&gt;0,(D79-Sheet2!$C$5),0)+IF((Sheet2!$C$4-C79)&gt;0,(Sheet2!$C$4-C79),0)</f>
        <v>0.06373842592592577</v>
      </c>
      <c r="G79" s="15">
        <f>IF(I79&lt;=1,0,IF((Sheet2!$C$5-D79)&gt;0,(Sheet2!$C$5-D79),0)+IF((C79-Sheet2!$C$4)&gt;0,(C79-Sheet2!$C$4),0))</f>
        <v>0</v>
      </c>
      <c r="H79" s="21">
        <f t="shared" si="5"/>
        <v>0</v>
      </c>
      <c r="I79" s="16" t="str">
        <f>IF(E79*86400&lt;7200,1,IF(OR(C79&gt;Sheet2!$C$6,E79*86400&lt;16200),0.5,IF(OR(C79*86400&gt;50400,D79&lt;57600),0.5,"NIL")))</f>
        <v>NIL</v>
      </c>
      <c r="J79" s="15">
        <f t="shared" si="12"/>
        <v>0.06373842592592582</v>
      </c>
      <c r="M79" s="7">
        <f t="shared" si="13"/>
        <v>0</v>
      </c>
    </row>
    <row r="80" spans="2:13" ht="14.25" customHeight="1">
      <c r="B80" s="5" t="s">
        <v>56</v>
      </c>
      <c r="C80" s="5" t="s">
        <v>193</v>
      </c>
      <c r="D80" s="5" t="s">
        <v>194</v>
      </c>
      <c r="E80" s="15">
        <f t="shared" si="11"/>
        <v>0.44310185185185175</v>
      </c>
      <c r="F80" s="15">
        <f>IF((D80-Sheet2!$C$5)&gt;0,(D80-Sheet2!$C$5),0)+IF((Sheet2!$C$4-C80)&gt;0,(Sheet2!$C$4-C80),0)</f>
        <v>0.08243055555555545</v>
      </c>
      <c r="G80" s="15">
        <f>IF(I80&lt;=1,0,IF((Sheet2!$C$5-D80)&gt;0,(Sheet2!$C$5-D80),0)+IF((C80-Sheet2!$C$4)&gt;0,(C80-Sheet2!$C$4),0))</f>
        <v>0.01432870370370376</v>
      </c>
      <c r="H80" s="21">
        <f t="shared" si="5"/>
        <v>0</v>
      </c>
      <c r="I80" s="16" t="str">
        <f>IF(E80*86400&lt;7200,1,IF(OR(C80&gt;Sheet2!$C$6,E80*86400&lt;16200),0.5,IF(OR(C80*86400&gt;50400,D80&lt;57600),0.5,"NIL")))</f>
        <v>NIL</v>
      </c>
      <c r="J80" s="15">
        <f t="shared" si="12"/>
        <v>0.06810185185185175</v>
      </c>
      <c r="M80" s="7">
        <f t="shared" si="13"/>
        <v>0</v>
      </c>
    </row>
    <row r="81" spans="2:13" ht="14.25" customHeight="1">
      <c r="B81" s="5" t="s">
        <v>59</v>
      </c>
      <c r="C81" s="5" t="s">
        <v>195</v>
      </c>
      <c r="D81" s="5" t="s">
        <v>196</v>
      </c>
      <c r="E81" s="15">
        <f t="shared" si="11"/>
        <v>0.44539351851851844</v>
      </c>
      <c r="F81" s="15">
        <f>IF((D81-Sheet2!$C$5)&gt;0,(D81-Sheet2!$C$5),0)+IF((Sheet2!$C$4-C81)&gt;0,(Sheet2!$C$4-C81),0)</f>
        <v>0.08305555555555544</v>
      </c>
      <c r="G81" s="15">
        <f>IF(I81&lt;=1,0,IF((Sheet2!$C$5-D81)&gt;0,(Sheet2!$C$5-D81),0)+IF((C81-Sheet2!$C$4)&gt;0,(C81-Sheet2!$C$4),0))</f>
        <v>0.012662037037037055</v>
      </c>
      <c r="H81" s="21">
        <f t="shared" si="5"/>
        <v>0</v>
      </c>
      <c r="I81" s="16" t="str">
        <f>IF(E81*86400&lt;7200,1,IF(OR(C81&gt;Sheet2!$C$6,E81*86400&lt;16200),0.5,IF(OR(C81*86400&gt;50400,D81&lt;57600),0.5,"NIL")))</f>
        <v>NIL</v>
      </c>
      <c r="J81" s="15">
        <f t="shared" si="12"/>
        <v>0.07039351851851844</v>
      </c>
      <c r="M81" s="7">
        <f t="shared" si="13"/>
        <v>0</v>
      </c>
    </row>
    <row r="82" spans="2:13" ht="14.25" customHeight="1">
      <c r="B82" s="5" t="s">
        <v>62</v>
      </c>
      <c r="C82" s="5" t="s">
        <v>197</v>
      </c>
      <c r="D82" s="5" t="s">
        <v>198</v>
      </c>
      <c r="E82" s="15">
        <f t="shared" si="11"/>
        <v>0.44456018518518514</v>
      </c>
      <c r="F82" s="15">
        <f>IF((D82-Sheet2!$C$5)&gt;0,(D82-Sheet2!$C$5),0)+IF((Sheet2!$C$4-C82)&gt;0,(Sheet2!$C$4-C82),0)</f>
        <v>0.07537037037037031</v>
      </c>
      <c r="G82" s="15">
        <f>IF(I82&lt;=1,0,IF((Sheet2!$C$5-D82)&gt;0,(Sheet2!$C$5-D82),0)+IF((C82-Sheet2!$C$4)&gt;0,(C82-Sheet2!$C$4),0))</f>
        <v>0.005810185185185224</v>
      </c>
      <c r="H82" s="21">
        <f t="shared" si="5"/>
        <v>0</v>
      </c>
      <c r="I82" s="16" t="str">
        <f>IF(E82*86400&lt;7200,1,IF(OR(C82&gt;Sheet2!$C$6,E82*86400&lt;16200),0.5,IF(OR(C82*86400&gt;50400,D82&lt;57600),0.5,"NIL")))</f>
        <v>NIL</v>
      </c>
      <c r="J82" s="15">
        <f t="shared" si="12"/>
        <v>0.06956018518518514</v>
      </c>
      <c r="M82" s="7">
        <f t="shared" si="13"/>
        <v>0</v>
      </c>
    </row>
    <row r="83" spans="2:13" ht="14.25" customHeight="1">
      <c r="B83" s="5" t="s">
        <v>65</v>
      </c>
      <c r="C83" s="5" t="s">
        <v>199</v>
      </c>
      <c r="D83" s="5" t="s">
        <v>200</v>
      </c>
      <c r="E83" s="15">
        <f t="shared" si="11"/>
        <v>0.41577546296296297</v>
      </c>
      <c r="F83" s="15">
        <f>IF((D83-Sheet2!$C$5)&gt;0,(D83-Sheet2!$C$5),0)+IF((Sheet2!$C$4-C83)&gt;0,(Sheet2!$C$4-C83),0)</f>
        <v>0.07550925925925922</v>
      </c>
      <c r="G83" s="15">
        <f>IF(I83&lt;=1,0,IF((Sheet2!$C$5-D83)&gt;0,(Sheet2!$C$5-D83),0)+IF((C83-Sheet2!$C$4)&gt;0,(C83-Sheet2!$C$4),0))</f>
        <v>0.034733796296296304</v>
      </c>
      <c r="H83" s="21">
        <f t="shared" si="5"/>
        <v>0</v>
      </c>
      <c r="I83" s="16" t="str">
        <f>IF(E83*86400&lt;7200,1,IF(OR(C83&gt;Sheet2!$C$6,E83*86400&lt;16200),0.5,IF(OR(C83*86400&gt;50400,D83&lt;57600),0.5,"NIL")))</f>
        <v>NIL</v>
      </c>
      <c r="J83" s="15">
        <f t="shared" si="12"/>
        <v>0.04077546296296297</v>
      </c>
      <c r="M83" s="7">
        <f t="shared" si="13"/>
        <v>0</v>
      </c>
    </row>
    <row r="84" spans="2:13" ht="14.25" customHeight="1">
      <c r="B84" s="5" t="s">
        <v>67</v>
      </c>
      <c r="C84" s="5" t="s">
        <v>201</v>
      </c>
      <c r="D84" s="5" t="s">
        <v>202</v>
      </c>
      <c r="E84" s="15">
        <f t="shared" si="11"/>
        <v>0.4405671296296296</v>
      </c>
      <c r="F84" s="15">
        <f>IF((D84-Sheet2!$C$5)&gt;0,(D84-Sheet2!$C$5),0)+IF((Sheet2!$C$4-C84)&gt;0,(Sheet2!$C$4-C84),0)</f>
        <v>0.07538194444444435</v>
      </c>
      <c r="G84" s="15">
        <f>IF(I84&lt;=1,0,IF((Sheet2!$C$5-D84)&gt;0,(Sheet2!$C$5-D84),0)+IF((C84-Sheet2!$C$4)&gt;0,(C84-Sheet2!$C$4),0))</f>
        <v>0.009814814814814832</v>
      </c>
      <c r="H84" s="21">
        <f t="shared" si="5"/>
        <v>0</v>
      </c>
      <c r="I84" s="16" t="str">
        <f>IF(E84*86400&lt;7200,1,IF(OR(C84&gt;Sheet2!$C$6,E84*86400&lt;16200),0.5,IF(OR(C84*86400&gt;50400,D84&lt;57600),0.5,"NIL")))</f>
        <v>NIL</v>
      </c>
      <c r="J84" s="15">
        <f t="shared" si="12"/>
        <v>0.06556712962962957</v>
      </c>
      <c r="M84" s="7">
        <f t="shared" si="13"/>
        <v>0</v>
      </c>
    </row>
    <row r="85" spans="2:13" ht="14.25" customHeight="1">
      <c r="B85" s="5" t="s">
        <v>70</v>
      </c>
      <c r="C85" s="5" t="s">
        <v>203</v>
      </c>
      <c r="D85" s="5" t="s">
        <v>204</v>
      </c>
      <c r="E85" s="15">
        <f t="shared" si="11"/>
        <v>0.4054398148148148</v>
      </c>
      <c r="F85" s="15">
        <f>IF((D85-Sheet2!$C$5)&gt;0,(D85-Sheet2!$C$5),0)+IF((Sheet2!$C$4-C85)&gt;0,(Sheet2!$C$4-C85),0)</f>
        <v>0.03065972222222213</v>
      </c>
      <c r="G85" s="15">
        <f>IF(I85&lt;=1,0,IF((Sheet2!$C$5-D85)&gt;0,(Sheet2!$C$5-D85),0)+IF((C85-Sheet2!$C$4)&gt;0,(C85-Sheet2!$C$4),0))</f>
        <v>0.00021990740740740478</v>
      </c>
      <c r="H85" s="21">
        <f t="shared" si="5"/>
        <v>0</v>
      </c>
      <c r="I85" s="16" t="str">
        <f>IF(E85*86400&lt;7200,1,IF(OR(C85&gt;Sheet2!$C$6,E85*86400&lt;16200),0.5,IF(OR(C85*86400&gt;50400,D85&lt;57600),0.5,"NIL")))</f>
        <v>NIL</v>
      </c>
      <c r="J85" s="15">
        <f t="shared" si="12"/>
        <v>0.03043981481481478</v>
      </c>
      <c r="M85" s="7">
        <f t="shared" si="13"/>
        <v>0</v>
      </c>
    </row>
    <row r="86" spans="2:13" ht="14.25" customHeight="1">
      <c r="B86" s="5" t="s">
        <v>71</v>
      </c>
      <c r="C86" s="5" t="s">
        <v>205</v>
      </c>
      <c r="D86" s="5" t="s">
        <v>206</v>
      </c>
      <c r="E86" s="15">
        <f t="shared" si="11"/>
        <v>0.40111111111111114</v>
      </c>
      <c r="F86" s="15">
        <f>IF((D86-Sheet2!$C$5)&gt;0,(D86-Sheet2!$C$5),0)+IF((Sheet2!$C$4-C86)&gt;0,(Sheet2!$C$4-C86),0)</f>
        <v>0.08400462962962962</v>
      </c>
      <c r="G86" s="15">
        <f>IF(I86&lt;=1,0,IF((Sheet2!$C$5-D86)&gt;0,(Sheet2!$C$5-D86),0)+IF((C86-Sheet2!$C$4)&gt;0,(C86-Sheet2!$C$4),0))</f>
        <v>0.05789351851851854</v>
      </c>
      <c r="H86" s="21">
        <f t="shared" si="5"/>
        <v>0.007945601851851863</v>
      </c>
      <c r="I86" s="16" t="str">
        <f>IF(E86*86400&lt;7200,1,IF(OR(C86&gt;Sheet2!$C$6,E86*86400&lt;16200),0.5,IF(OR(C86*86400&gt;50400,D86&lt;57600),0.5,"NIL")))</f>
        <v>NIL</v>
      </c>
      <c r="J86" s="15">
        <f t="shared" si="12"/>
        <v>0.02611111111111114</v>
      </c>
      <c r="M86" s="7">
        <f t="shared" si="13"/>
        <v>0</v>
      </c>
    </row>
    <row r="87" spans="2:13" ht="14.25" customHeight="1">
      <c r="B87" s="5" t="s">
        <v>123</v>
      </c>
      <c r="C87" s="5" t="s">
        <v>207</v>
      </c>
      <c r="D87" s="5" t="s">
        <v>208</v>
      </c>
      <c r="E87" s="15">
        <f t="shared" si="11"/>
        <v>0.43843750000000004</v>
      </c>
      <c r="F87" s="15">
        <f>IF((D87-Sheet2!$C$5)&gt;0,(D87-Sheet2!$C$5),0)+IF((Sheet2!$C$4-C87)&gt;0,(Sheet2!$C$4-C87),0)</f>
        <v>0.07437499999999997</v>
      </c>
      <c r="G87" s="15">
        <f>IF(I87&lt;=1,0,IF((Sheet2!$C$5-D87)&gt;0,(Sheet2!$C$5-D87),0)+IF((C87-Sheet2!$C$4)&gt;0,(C87-Sheet2!$C$4),0))</f>
        <v>0.010937499999999989</v>
      </c>
      <c r="H87" s="21">
        <f t="shared" si="5"/>
        <v>0</v>
      </c>
      <c r="I87" s="16" t="str">
        <f>IF(E87*86400&lt;7200,1,IF(OR(C87&gt;Sheet2!$C$6,E87*86400&lt;16200),0.5,IF(OR(C87*86400&gt;50400,D87&lt;57600),0.5,"NIL")))</f>
        <v>NIL</v>
      </c>
      <c r="J87" s="15">
        <f t="shared" si="12"/>
        <v>0.06343750000000004</v>
      </c>
      <c r="M87" s="7">
        <f t="shared" si="13"/>
        <v>0</v>
      </c>
    </row>
    <row r="88" spans="2:13" ht="14.25" customHeight="1">
      <c r="B88" s="5" t="s">
        <v>74</v>
      </c>
      <c r="C88" s="5" t="s">
        <v>209</v>
      </c>
      <c r="D88" s="5" t="s">
        <v>210</v>
      </c>
      <c r="E88" s="15">
        <f t="shared" si="11"/>
        <v>0.37530092592592595</v>
      </c>
      <c r="F88" s="15">
        <f>IF((D88-Sheet2!$C$5)&gt;0,(D88-Sheet2!$C$5),0)+IF((Sheet2!$C$4-C88)&gt;0,(Sheet2!$C$4-C88),0)</f>
        <v>0.016168981481481493</v>
      </c>
      <c r="G88" s="15">
        <f>IF(I88&lt;=1,0,IF((Sheet2!$C$5-D88)&gt;0,(Sheet2!$C$5-D88),0)+IF((C88-Sheet2!$C$4)&gt;0,(C88-Sheet2!$C$4),0))</f>
        <v>0.015868055555555594</v>
      </c>
      <c r="H88" s="21">
        <f t="shared" si="5"/>
        <v>0.0038917824074074236</v>
      </c>
      <c r="I88" s="16" t="str">
        <f>IF(E88*86400&lt;7200,1,IF(OR(C88&gt;Sheet2!$C$6,E88*86400&lt;16200),0.5,IF(OR(C88*86400&gt;50400,D88&lt;57600),0.5,"NIL")))</f>
        <v>NIL</v>
      </c>
      <c r="J88" s="15">
        <f t="shared" si="12"/>
        <v>0.00030092592592595446</v>
      </c>
      <c r="M88" s="7">
        <f t="shared" si="13"/>
        <v>0</v>
      </c>
    </row>
    <row r="89" spans="2:13" ht="14.25" customHeight="1">
      <c r="B89" s="5" t="s">
        <v>77</v>
      </c>
      <c r="C89" s="5" t="s">
        <v>211</v>
      </c>
      <c r="D89" s="5" t="s">
        <v>212</v>
      </c>
      <c r="E89" s="15">
        <f t="shared" si="11"/>
        <v>0.4127199074074074</v>
      </c>
      <c r="F89" s="15">
        <f>IF((D89-Sheet2!$C$5)&gt;0,(D89-Sheet2!$C$5),0)+IF((Sheet2!$C$4-C89)&gt;0,(Sheet2!$C$4-C89),0)</f>
        <v>0.042592592592592515</v>
      </c>
      <c r="G89" s="15">
        <f>IF(I89&lt;=1,0,IF((Sheet2!$C$5-D89)&gt;0,(Sheet2!$C$5-D89),0)+IF((C89-Sheet2!$C$4)&gt;0,(C89-Sheet2!$C$4),0))</f>
        <v>0.004872685185185188</v>
      </c>
      <c r="H89" s="21">
        <f t="shared" si="5"/>
        <v>0</v>
      </c>
      <c r="I89" s="16" t="str">
        <f>IF(E89*86400&lt;7200,1,IF(OR(C89&gt;Sheet2!$C$6,E89*86400&lt;16200),0.5,IF(OR(C89*86400&gt;50400,D89&lt;57600),0.5,"NIL")))</f>
        <v>NIL</v>
      </c>
      <c r="J89" s="15">
        <f t="shared" si="12"/>
        <v>0.03771990740740738</v>
      </c>
      <c r="M89" s="7">
        <f t="shared" si="13"/>
        <v>0</v>
      </c>
    </row>
    <row r="90" spans="2:13" ht="14.25" customHeight="1">
      <c r="B90" s="5" t="s">
        <v>80</v>
      </c>
      <c r="C90" s="5" t="s">
        <v>213</v>
      </c>
      <c r="D90" s="5" t="s">
        <v>214</v>
      </c>
      <c r="E90" s="15">
        <f t="shared" si="11"/>
        <v>0.15212962962962961</v>
      </c>
      <c r="F90" s="15">
        <f>IF((D90-Sheet2!$C$5)&gt;0,(D90-Sheet2!$C$5),0)+IF((Sheet2!$C$4-C90)&gt;0,(Sheet2!$C$4-C90),0)</f>
        <v>0</v>
      </c>
      <c r="G90" s="15">
        <f>IF(I90&lt;=1,0,IF((Sheet2!$C$5-D90)&gt;0,(Sheet2!$C$5-D90),0)+IF((C90-Sheet2!$C$4)&gt;0,(C90-Sheet2!$C$4),0))</f>
        <v>0</v>
      </c>
      <c r="H90" s="21">
        <f t="shared" si="5"/>
        <v>0</v>
      </c>
      <c r="I90" s="16">
        <f>IF(E90*86400&lt;7200,1,IF(OR(C90&gt;Sheet2!$C$6,E90*86400&lt;16200),0.5,IF(OR(C90*86400&gt;50400,D90&lt;57600),0.5,"NIL")))</f>
        <v>0.5</v>
      </c>
      <c r="J90" s="15">
        <f t="shared" si="12"/>
        <v>-0.22287037037037039</v>
      </c>
      <c r="M90" s="7">
        <f t="shared" si="13"/>
        <v>0.22287037037037039</v>
      </c>
    </row>
    <row r="91" spans="2:13" ht="14.25" customHeight="1">
      <c r="B91" s="5" t="s">
        <v>83</v>
      </c>
      <c r="C91" s="5" t="s">
        <v>215</v>
      </c>
      <c r="D91" s="5" t="s">
        <v>216</v>
      </c>
      <c r="E91" s="15">
        <f t="shared" si="11"/>
        <v>0.435613425925926</v>
      </c>
      <c r="F91" s="15">
        <f>IF((D91-Sheet2!$C$5)&gt;0,(D91-Sheet2!$C$5),0)+IF((Sheet2!$C$4-C91)&gt;0,(Sheet2!$C$4-C91),0)</f>
        <v>0.07576388888888896</v>
      </c>
      <c r="G91" s="15">
        <f>IF(I91&lt;=1,0,IF((Sheet2!$C$5-D91)&gt;0,(Sheet2!$C$5-D91),0)+IF((C91-Sheet2!$C$4)&gt;0,(C91-Sheet2!$C$4),0))</f>
        <v>0.015150462962963018</v>
      </c>
      <c r="H91" s="21">
        <f>IF(I91&lt;=1,0,IF((((G91)-((F91)*0.5))/2)&gt;0,(((G91)-((F91)*0.5))/2),0))</f>
        <v>0</v>
      </c>
      <c r="I91" s="16" t="str">
        <f>IF(E91*86400&lt;7200,1,IF(OR(C91&gt;Sheet2!$C$6,E91*86400&lt;16200),0.5,IF(OR(C91*86400&gt;50400,D91&lt;57600),0.5,"NIL")))</f>
        <v>NIL</v>
      </c>
      <c r="J91" s="15">
        <f t="shared" si="12"/>
        <v>0.060613425925926</v>
      </c>
      <c r="M91" s="7">
        <f t="shared" si="13"/>
        <v>0</v>
      </c>
    </row>
    <row r="92" spans="2:16" ht="14.25" customHeight="1">
      <c r="B92" s="5" t="s">
        <v>86</v>
      </c>
      <c r="C92" s="5" t="s">
        <v>217</v>
      </c>
      <c r="D92" s="5" t="s">
        <v>218</v>
      </c>
      <c r="E92" s="15">
        <f t="shared" si="11"/>
        <v>0.4783217592592593</v>
      </c>
      <c r="F92" s="15">
        <f>IF((D92-Sheet2!$C$5)&gt;0,(D92-Sheet2!$C$5),0)+IF((Sheet2!$C$4-C92)&gt;0,(Sheet2!$C$4-C92),0)</f>
        <v>0.10332175925925924</v>
      </c>
      <c r="G92" s="15">
        <f>IF(I92&lt;=1,0,IF((Sheet2!$C$5-D92)&gt;0,(Sheet2!$C$5-D92),0)+IF((C92-Sheet2!$C$4)&gt;0,(C92-Sheet2!$C$4),0))</f>
        <v>0</v>
      </c>
      <c r="H92" s="21">
        <f>IF(I92&lt;=1,0,IF((((G92)-((F92)*0.5))/2)&gt;0,(((G92)-((F92)*0.5))/2),0))</f>
        <v>0</v>
      </c>
      <c r="I92" s="16" t="str">
        <f>IF(E92*86400&lt;7200,1,IF(OR(C92&gt;Sheet2!$C$6,E92*86400&lt;16200),0.5,IF(OR(C92*86400&gt;50400,D92&lt;57600),0.5,"NIL")))</f>
        <v>NIL</v>
      </c>
      <c r="J92" s="15">
        <f t="shared" si="12"/>
        <v>0.1033217592592593</v>
      </c>
      <c r="K92" s="5">
        <f>COUNTA(A75:A93)-(COUNTIF(I75:I93,"=1")+(COUNTIF(I75:I93,"=0.5"))*0.5)</f>
        <v>-0.5</v>
      </c>
      <c r="L92" s="24">
        <f>((P$4-N93)-(K92))-O93</f>
        <v>19.5</v>
      </c>
      <c r="M92" s="7">
        <f t="shared" si="13"/>
        <v>0</v>
      </c>
      <c r="P92" s="7">
        <f>120*60/86400</f>
        <v>0.08333333333333333</v>
      </c>
    </row>
    <row r="93" spans="2:17" ht="14.25" customHeight="1">
      <c r="B93" s="5" t="s">
        <v>89</v>
      </c>
      <c r="C93" s="5" t="s">
        <v>219</v>
      </c>
      <c r="D93" s="5" t="s">
        <v>220</v>
      </c>
      <c r="E93" s="15">
        <f t="shared" si="11"/>
        <v>0.36951388888888886</v>
      </c>
      <c r="F93" s="15">
        <f>IF((D93-Sheet2!$C$5)&gt;0,(D93-Sheet2!$C$5),0)+IF((Sheet2!$C$4-C93)&gt;0,(Sheet2!$C$4-C93),0)</f>
        <v>0</v>
      </c>
      <c r="G93" s="15">
        <f>IF(I93&lt;=1,0,IF((Sheet2!$C$5-D93)&gt;0,(Sheet2!$C$5-D93),0)+IF((C93-Sheet2!$C$4)&gt;0,(C93-Sheet2!$C$4),0))</f>
        <v>0.0054861111111111915</v>
      </c>
      <c r="H93" s="21">
        <f>IF(I93&lt;=1,0,IF((((G93)-((F93)*0.5))/2)&gt;0,(((G93)-((F93)*0.5))/2),0))</f>
        <v>0.0027430555555555958</v>
      </c>
      <c r="I93" s="16" t="str">
        <f>IF(E93*86400&lt;7200,1,IF(OR(C93&gt;Sheet2!$C$6,E93*86400&lt;16200),0.5,IF(OR(C93*86400&gt;50400,D93&lt;57600),0.5,"NIL")))</f>
        <v>NIL</v>
      </c>
      <c r="J93" s="15">
        <f t="shared" si="12"/>
        <v>-0.005486111111111136</v>
      </c>
      <c r="K93" s="7">
        <f>SUM(H75:H93)</f>
        <v>0.01517361111111118</v>
      </c>
      <c r="L93" s="7">
        <f>SUM(M75:M93)</f>
        <v>0.22835648148148152</v>
      </c>
      <c r="M93" s="7">
        <f t="shared" si="13"/>
        <v>0.005486111111111136</v>
      </c>
      <c r="N93" s="5">
        <v>1</v>
      </c>
      <c r="O93" s="5">
        <v>4</v>
      </c>
      <c r="P93" s="7">
        <f>K93-P92</f>
        <v>-0.06815972222222215</v>
      </c>
      <c r="Q93" s="24">
        <f>L92</f>
        <v>19.5</v>
      </c>
    </row>
    <row r="94" spans="5:13" s="6" customFormat="1" ht="3" customHeight="1">
      <c r="E94" s="17"/>
      <c r="F94" s="17"/>
      <c r="G94" s="17"/>
      <c r="H94" s="22"/>
      <c r="I94" s="19"/>
      <c r="J94" s="17"/>
      <c r="M94" s="18"/>
    </row>
    <row r="95" spans="5:13" s="6" customFormat="1" ht="3" customHeight="1">
      <c r="E95" s="17"/>
      <c r="F95" s="17"/>
      <c r="G95" s="17"/>
      <c r="H95" s="22"/>
      <c r="I95" s="19"/>
      <c r="J95" s="17"/>
      <c r="M95" s="18"/>
    </row>
    <row r="96" spans="2:13" ht="14.25" customHeight="1">
      <c r="B96" s="5" t="s">
        <v>41</v>
      </c>
      <c r="C96" s="5" t="s">
        <v>221</v>
      </c>
      <c r="D96" s="5" t="s">
        <v>222</v>
      </c>
      <c r="E96" s="15">
        <f aca="true" t="shared" si="14" ref="E96:E118">D96-C96</f>
        <v>0.39196759259259256</v>
      </c>
      <c r="F96" s="15">
        <f>IF((D96-Sheet2!$C$5)&gt;0,(D96-Sheet2!$C$5),0)+IF((Sheet2!$C$4-C96)&gt;0,(Sheet2!$C$4-C96),0)</f>
        <v>0.029039351851851802</v>
      </c>
      <c r="G96" s="15">
        <f>IF(I96&lt;=1,0,IF((Sheet2!$C$5-D96)&gt;0,(Sheet2!$C$5-D96),0)+IF((C96-Sheet2!$C$4)&gt;0,(C96-Sheet2!$C$4),0))</f>
        <v>0.012071759259259296</v>
      </c>
      <c r="H96" s="21">
        <f aca="true" t="shared" si="15" ref="H96:H118">IF(I96&lt;=1,0,IF((((G96)-((F96)*0.5))/2)&gt;0,(((G96)-((F96)*0.5))/2),0))</f>
        <v>0</v>
      </c>
      <c r="I96" s="16" t="str">
        <f>IF(E96*86400&lt;7200,1,IF(OR(C96&gt;Sheet2!$C$6,E96*86400&lt;16200),0.5,IF(OR(C96*86400&gt;50400,D96&lt;57600),0.5,"NIL")))</f>
        <v>NIL</v>
      </c>
      <c r="J96" s="15">
        <f aca="true" t="shared" si="16" ref="J96:J118">E96-(1*60*60*9)/86400</f>
        <v>0.016967592592592562</v>
      </c>
      <c r="M96" s="7">
        <f aca="true" t="shared" si="17" ref="M96:M118">IF(J96&gt;0,0,-(J96))</f>
        <v>0</v>
      </c>
    </row>
    <row r="97" spans="2:13" ht="14.25" customHeight="1">
      <c r="B97" s="5" t="s">
        <v>47</v>
      </c>
      <c r="C97" s="5" t="s">
        <v>17</v>
      </c>
      <c r="D97" s="5" t="s">
        <v>223</v>
      </c>
      <c r="E97" s="15">
        <f t="shared" si="14"/>
        <v>0.00010416666666662744</v>
      </c>
      <c r="F97" s="15">
        <f>IF((D97-Sheet2!$C$5)&gt;0,(D97-Sheet2!$C$5),0)+IF((Sheet2!$C$4-C97)&gt;0,(Sheet2!$C$4-C97),0)</f>
        <v>0</v>
      </c>
      <c r="G97" s="15">
        <f>IF(I97&lt;=1,0,IF((Sheet2!$C$5-D97)&gt;0,(Sheet2!$C$5-D97),0)+IF((C97-Sheet2!$C$4)&gt;0,(C97-Sheet2!$C$4),0))</f>
        <v>0</v>
      </c>
      <c r="H97" s="21">
        <f t="shared" si="15"/>
        <v>0</v>
      </c>
      <c r="I97" s="16">
        <f>IF(E97*86400&lt;7200,1,IF(OR(C97&gt;Sheet2!$C$6,E97*86400&lt;16200),0.5,IF(OR(C97*86400&gt;50400,D97&lt;57600),0.5,"NIL")))</f>
        <v>1</v>
      </c>
      <c r="J97" s="15">
        <f t="shared" si="16"/>
        <v>-0.3748958333333334</v>
      </c>
      <c r="M97" s="7">
        <f t="shared" si="17"/>
        <v>0.3748958333333334</v>
      </c>
    </row>
    <row r="98" spans="2:13" ht="14.25" customHeight="1">
      <c r="B98" s="5" t="s">
        <v>50</v>
      </c>
      <c r="C98" s="5" t="s">
        <v>224</v>
      </c>
      <c r="D98" s="5" t="s">
        <v>225</v>
      </c>
      <c r="E98" s="15">
        <f t="shared" si="14"/>
        <v>0.274212962962963</v>
      </c>
      <c r="F98" s="15">
        <f>IF((D98-Sheet2!$C$5)&gt;0,(D98-Sheet2!$C$5),0)+IF((Sheet2!$C$4-C98)&gt;0,(Sheet2!$C$4-C98),0)</f>
        <v>0.0012499999999999734</v>
      </c>
      <c r="G98" s="15">
        <f>IF(I98&lt;=1,0,IF((Sheet2!$C$5-D98)&gt;0,(Sheet2!$C$5-D98),0)+IF((C98-Sheet2!$C$4)&gt;0,(C98-Sheet2!$C$4),0))</f>
        <v>0.10203703703703704</v>
      </c>
      <c r="H98" s="21">
        <f t="shared" si="15"/>
        <v>0.050706018518518525</v>
      </c>
      <c r="I98" s="16" t="str">
        <f>IF(E98*86400&lt;7200,1,IF(OR(C98&gt;Sheet2!$C$6,E98*86400&lt;16200),0.5,IF(OR(C98*86400&gt;50400,D98&lt;57600),0.5,"NIL")))</f>
        <v>NIL</v>
      </c>
      <c r="J98" s="15">
        <f t="shared" si="16"/>
        <v>-0.10078703703703701</v>
      </c>
      <c r="M98" s="7">
        <f t="shared" si="17"/>
        <v>0.10078703703703701</v>
      </c>
    </row>
    <row r="99" spans="2:13" ht="14.25" customHeight="1">
      <c r="B99" s="5" t="s">
        <v>53</v>
      </c>
      <c r="C99" s="5" t="s">
        <v>226</v>
      </c>
      <c r="D99" s="5" t="s">
        <v>32</v>
      </c>
      <c r="E99" s="15">
        <f t="shared" si="14"/>
        <v>0.3852777777777778</v>
      </c>
      <c r="F99" s="15">
        <f>IF((D99-Sheet2!$C$5)&gt;0,(D99-Sheet2!$C$5),0)+IF((Sheet2!$C$4-C99)&gt;0,(Sheet2!$C$4-C99),0)</f>
        <v>0.018622685185185173</v>
      </c>
      <c r="G99" s="15">
        <f>IF(I99&lt;=1,0,IF((Sheet2!$C$5-D99)&gt;0,(Sheet2!$C$5-D99),0)+IF((C99-Sheet2!$C$4)&gt;0,(C99-Sheet2!$C$4),0))</f>
        <v>0.008344907407407454</v>
      </c>
      <c r="H99" s="21">
        <f t="shared" si="15"/>
        <v>0</v>
      </c>
      <c r="I99" s="16" t="str">
        <f>IF(E99*86400&lt;7200,1,IF(OR(C99&gt;Sheet2!$C$6,E99*86400&lt;16200),0.5,IF(OR(C99*86400&gt;50400,D99&lt;57600),0.5,"NIL")))</f>
        <v>NIL</v>
      </c>
      <c r="J99" s="15">
        <f t="shared" si="16"/>
        <v>0.010277777777777775</v>
      </c>
      <c r="M99" s="7">
        <f t="shared" si="17"/>
        <v>0</v>
      </c>
    </row>
    <row r="100" spans="2:13" ht="14.25" customHeight="1">
      <c r="B100" s="5" t="s">
        <v>56</v>
      </c>
      <c r="C100" s="5" t="s">
        <v>23</v>
      </c>
      <c r="D100" s="5" t="s">
        <v>227</v>
      </c>
      <c r="E100" s="15">
        <f t="shared" si="14"/>
        <v>0.3863078703703704</v>
      </c>
      <c r="F100" s="15">
        <f>IF((D100-Sheet2!$C$5)&gt;0,(D100-Sheet2!$C$5),0)+IF((Sheet2!$C$4-C100)&gt;0,(Sheet2!$C$4-C100),0)</f>
        <v>0.023842592592592582</v>
      </c>
      <c r="G100" s="15">
        <f>IF(I100&lt;=1,0,IF((Sheet2!$C$5-D100)&gt;0,(Sheet2!$C$5-D100),0)+IF((C100-Sheet2!$C$4)&gt;0,(C100-Sheet2!$C$4),0))</f>
        <v>0.012534722222222239</v>
      </c>
      <c r="H100" s="21">
        <f t="shared" si="15"/>
        <v>0.0003067129629629739</v>
      </c>
      <c r="I100" s="16" t="str">
        <f>IF(E100*86400&lt;7200,1,IF(OR(C100&gt;Sheet2!$C$6,E100*86400&lt;16200),0.5,IF(OR(C100*86400&gt;50400,D100&lt;57600),0.5,"NIL")))</f>
        <v>NIL</v>
      </c>
      <c r="J100" s="15">
        <f t="shared" si="16"/>
        <v>0.011307870370370399</v>
      </c>
      <c r="M100" s="7">
        <f t="shared" si="17"/>
        <v>0</v>
      </c>
    </row>
    <row r="101" spans="2:13" ht="14.25" customHeight="1">
      <c r="B101" s="5" t="s">
        <v>59</v>
      </c>
      <c r="C101" s="5" t="s">
        <v>228</v>
      </c>
      <c r="D101" s="5" t="s">
        <v>39</v>
      </c>
      <c r="E101" s="15">
        <f t="shared" si="14"/>
        <v>0.4014814814814815</v>
      </c>
      <c r="F101" s="15">
        <f>IF((D101-Sheet2!$C$5)&gt;0,(D101-Sheet2!$C$5),0)+IF((Sheet2!$C$4-C101)&gt;0,(Sheet2!$C$4-C101),0)</f>
        <v>0.046354166666666696</v>
      </c>
      <c r="G101" s="15">
        <f>IF(I101&lt;=1,0,IF((Sheet2!$C$5-D101)&gt;0,(Sheet2!$C$5-D101),0)+IF((C101-Sheet2!$C$4)&gt;0,(C101-Sheet2!$C$4),0))</f>
        <v>0.019872685185185257</v>
      </c>
      <c r="H101" s="21">
        <f t="shared" si="15"/>
        <v>0</v>
      </c>
      <c r="I101" s="16" t="str">
        <f>IF(E101*86400&lt;7200,1,IF(OR(C101&gt;Sheet2!$C$6,E101*86400&lt;16200),0.5,IF(OR(C101*86400&gt;50400,D101&lt;57600),0.5,"NIL")))</f>
        <v>NIL</v>
      </c>
      <c r="J101" s="15">
        <f t="shared" si="16"/>
        <v>0.026481481481481495</v>
      </c>
      <c r="M101" s="7">
        <f t="shared" si="17"/>
        <v>0</v>
      </c>
    </row>
    <row r="102" spans="2:13" ht="14.25" customHeight="1">
      <c r="B102" s="5" t="s">
        <v>62</v>
      </c>
      <c r="C102" s="5" t="s">
        <v>25</v>
      </c>
      <c r="D102" s="5" t="s">
        <v>229</v>
      </c>
      <c r="E102" s="15">
        <f t="shared" si="14"/>
        <v>0.42567129629629635</v>
      </c>
      <c r="F102" s="15">
        <f>IF((D102-Sheet2!$C$5)&gt;0,(D102-Sheet2!$C$5),0)+IF((Sheet2!$C$4-C102)&gt;0,(Sheet2!$C$4-C102),0)</f>
        <v>0.06472222222222224</v>
      </c>
      <c r="G102" s="15">
        <f>IF(I102&lt;=1,0,IF((Sheet2!$C$5-D102)&gt;0,(Sheet2!$C$5-D102),0)+IF((C102-Sheet2!$C$4)&gt;0,(C102-Sheet2!$C$4),0))</f>
        <v>0.014050925925925939</v>
      </c>
      <c r="H102" s="21">
        <f t="shared" si="15"/>
        <v>0</v>
      </c>
      <c r="I102" s="16" t="str">
        <f>IF(E102*86400&lt;7200,1,IF(OR(C102&gt;Sheet2!$C$6,E102*86400&lt;16200),0.5,IF(OR(C102*86400&gt;50400,D102&lt;57600),0.5,"NIL")))</f>
        <v>NIL</v>
      </c>
      <c r="J102" s="15">
        <f t="shared" si="16"/>
        <v>0.05067129629629635</v>
      </c>
      <c r="M102" s="7">
        <f t="shared" si="17"/>
        <v>0</v>
      </c>
    </row>
    <row r="103" spans="2:13" ht="14.25" customHeight="1">
      <c r="B103" s="5" t="s">
        <v>114</v>
      </c>
      <c r="C103" s="5" t="s">
        <v>230</v>
      </c>
      <c r="D103" s="5" t="s">
        <v>34</v>
      </c>
      <c r="E103" s="15">
        <f t="shared" si="14"/>
        <v>0.38083333333333325</v>
      </c>
      <c r="F103" s="15">
        <f>IF((D103-Sheet2!$C$5)&gt;0,(D103-Sheet2!$C$5),0)+IF((Sheet2!$C$4-C103)&gt;0,(Sheet2!$C$4-C103),0)</f>
        <v>0.020775462962962843</v>
      </c>
      <c r="G103" s="15">
        <f>IF(I103&lt;=1,0,IF((Sheet2!$C$5-D103)&gt;0,(Sheet2!$C$5-D103),0)+IF((C103-Sheet2!$C$4)&gt;0,(C103-Sheet2!$C$4),0))</f>
        <v>0.014942129629629652</v>
      </c>
      <c r="H103" s="21">
        <f t="shared" si="15"/>
        <v>0.0022771990740741155</v>
      </c>
      <c r="I103" s="16" t="str">
        <f>IF(E103*86400&lt;7200,1,IF(OR(C103&gt;Sheet2!$C$6,E103*86400&lt;16200),0.5,IF(OR(C103*86400&gt;50400,D103&lt;57600),0.5,"NIL")))</f>
        <v>NIL</v>
      </c>
      <c r="J103" s="15">
        <f t="shared" si="16"/>
        <v>0.005833333333333246</v>
      </c>
      <c r="M103" s="7">
        <f t="shared" si="17"/>
        <v>0</v>
      </c>
    </row>
    <row r="104" spans="2:13" ht="14.25" customHeight="1">
      <c r="B104" s="5" t="s">
        <v>65</v>
      </c>
      <c r="C104" s="5" t="s">
        <v>231</v>
      </c>
      <c r="D104" s="5" t="s">
        <v>232</v>
      </c>
      <c r="E104" s="15">
        <f t="shared" si="14"/>
        <v>0.4101620370370371</v>
      </c>
      <c r="F104" s="15">
        <f>IF((D104-Sheet2!$C$5)&gt;0,(D104-Sheet2!$C$5),0)+IF((Sheet2!$C$4-C104)&gt;0,(Sheet2!$C$4-C104),0)</f>
        <v>0.0705324074074074</v>
      </c>
      <c r="G104" s="15">
        <f>IF(I104&lt;=1,0,IF((Sheet2!$C$5-D104)&gt;0,(Sheet2!$C$5-D104),0)+IF((C104-Sheet2!$C$4)&gt;0,(C104-Sheet2!$C$4),0))</f>
        <v>0.035370370370370385</v>
      </c>
      <c r="H104" s="21">
        <f t="shared" si="15"/>
        <v>5.2083333333341475E-05</v>
      </c>
      <c r="I104" s="16" t="str">
        <f>IF(E104*86400&lt;7200,1,IF(OR(C104&gt;Sheet2!$C$6,E104*86400&lt;16200),0.5,IF(OR(C104*86400&gt;50400,D104&lt;57600),0.5,"NIL")))</f>
        <v>NIL</v>
      </c>
      <c r="J104" s="15">
        <f t="shared" si="16"/>
        <v>0.035162037037037075</v>
      </c>
      <c r="M104" s="7">
        <f t="shared" si="17"/>
        <v>0</v>
      </c>
    </row>
    <row r="105" spans="2:13" ht="14.25" customHeight="1">
      <c r="B105" s="5" t="s">
        <v>67</v>
      </c>
      <c r="C105" s="5" t="s">
        <v>233</v>
      </c>
      <c r="D105" s="5" t="s">
        <v>234</v>
      </c>
      <c r="E105" s="15">
        <f t="shared" si="14"/>
        <v>0.3915393518518518</v>
      </c>
      <c r="F105" s="15">
        <f>IF((D105-Sheet2!$C$5)&gt;0,(D105-Sheet2!$C$5),0)+IF((Sheet2!$C$4-C105)&gt;0,(Sheet2!$C$4-C105),0)</f>
        <v>0.026770833333333188</v>
      </c>
      <c r="G105" s="15">
        <f>IF(I105&lt;=1,0,IF((Sheet2!$C$5-D105)&gt;0,(Sheet2!$C$5-D105),0)+IF((C105-Sheet2!$C$4)&gt;0,(C105-Sheet2!$C$4),0))</f>
        <v>0.010231481481481453</v>
      </c>
      <c r="H105" s="21">
        <f t="shared" si="15"/>
        <v>0</v>
      </c>
      <c r="I105" s="16" t="str">
        <f>IF(E105*86400&lt;7200,1,IF(OR(C105&gt;Sheet2!$C$6,E105*86400&lt;16200),0.5,IF(OR(C105*86400&gt;50400,D105&lt;57600),0.5,"NIL")))</f>
        <v>NIL</v>
      </c>
      <c r="J105" s="15">
        <f t="shared" si="16"/>
        <v>0.01653935185185179</v>
      </c>
      <c r="M105" s="7">
        <f t="shared" si="17"/>
        <v>0</v>
      </c>
    </row>
    <row r="106" spans="2:13" ht="14.25" customHeight="1">
      <c r="B106" s="5" t="s">
        <v>70</v>
      </c>
      <c r="C106" s="5" t="s">
        <v>235</v>
      </c>
      <c r="D106" s="5" t="s">
        <v>236</v>
      </c>
      <c r="E106" s="15">
        <f t="shared" si="14"/>
        <v>0.38534722222222223</v>
      </c>
      <c r="F106" s="15">
        <f>IF((D106-Sheet2!$C$5)&gt;0,(D106-Sheet2!$C$5),0)+IF((Sheet2!$C$4-C106)&gt;0,(Sheet2!$C$4-C106),0)</f>
        <v>0.03429398148148144</v>
      </c>
      <c r="G106" s="15">
        <f>IF(I106&lt;=1,0,IF((Sheet2!$C$5-D106)&gt;0,(Sheet2!$C$5-D106),0)+IF((C106-Sheet2!$C$4)&gt;0,(C106-Sheet2!$C$4),0))</f>
        <v>0.023946759259259265</v>
      </c>
      <c r="H106" s="21">
        <f t="shared" si="15"/>
        <v>0.0033998842592592726</v>
      </c>
      <c r="I106" s="16" t="str">
        <f>IF(E106*86400&lt;7200,1,IF(OR(C106&gt;Sheet2!$C$6,E106*86400&lt;16200),0.5,IF(OR(C106*86400&gt;50400,D106&lt;57600),0.5,"NIL")))</f>
        <v>NIL</v>
      </c>
      <c r="J106" s="15">
        <f t="shared" si="16"/>
        <v>0.01034722222222223</v>
      </c>
      <c r="M106" s="7">
        <f t="shared" si="17"/>
        <v>0</v>
      </c>
    </row>
    <row r="107" spans="2:13" ht="14.25" customHeight="1">
      <c r="B107" s="5" t="s">
        <v>71</v>
      </c>
      <c r="C107" s="5" t="s">
        <v>237</v>
      </c>
      <c r="D107" s="5" t="s">
        <v>238</v>
      </c>
      <c r="E107" s="15">
        <f t="shared" si="14"/>
        <v>0.3827662037037036</v>
      </c>
      <c r="F107" s="15">
        <f>IF((D107-Sheet2!$C$5)&gt;0,(D107-Sheet2!$C$5),0)+IF((Sheet2!$C$4-C107)&gt;0,(Sheet2!$C$4-C107),0)</f>
        <v>0.013356481481481386</v>
      </c>
      <c r="G107" s="15">
        <f>IF(I107&lt;=1,0,IF((Sheet2!$C$5-D107)&gt;0,(Sheet2!$C$5-D107),0)+IF((C107-Sheet2!$C$4)&gt;0,(C107-Sheet2!$C$4),0))</f>
        <v>0.005590277777777819</v>
      </c>
      <c r="H107" s="21">
        <f t="shared" si="15"/>
        <v>0</v>
      </c>
      <c r="I107" s="16" t="str">
        <f>IF(E107*86400&lt;7200,1,IF(OR(C107&gt;Sheet2!$C$6,E107*86400&lt;16200),0.5,IF(OR(C107*86400&gt;50400,D107&lt;57600),0.5,"NIL")))</f>
        <v>NIL</v>
      </c>
      <c r="J107" s="15">
        <f t="shared" si="16"/>
        <v>0.0077662037037036225</v>
      </c>
      <c r="M107" s="7">
        <f t="shared" si="17"/>
        <v>0</v>
      </c>
    </row>
    <row r="108" spans="2:13" ht="14.25" customHeight="1">
      <c r="B108" s="5" t="s">
        <v>123</v>
      </c>
      <c r="C108" s="5" t="s">
        <v>189</v>
      </c>
      <c r="D108" s="5" t="s">
        <v>21</v>
      </c>
      <c r="E108" s="15">
        <f t="shared" si="14"/>
        <v>0.3910069444444444</v>
      </c>
      <c r="F108" s="15">
        <f>IF((D108-Sheet2!$C$5)&gt;0,(D108-Sheet2!$C$5),0)+IF((Sheet2!$C$4-C108)&gt;0,(Sheet2!$C$4-C108),0)</f>
        <v>0.02920138888888879</v>
      </c>
      <c r="G108" s="15">
        <f>IF(I108&lt;=1,0,IF((Sheet2!$C$5-D108)&gt;0,(Sheet2!$C$5-D108),0)+IF((C108-Sheet2!$C$4)&gt;0,(C108-Sheet2!$C$4),0))</f>
        <v>0.013194444444444453</v>
      </c>
      <c r="H108" s="21">
        <f t="shared" si="15"/>
        <v>0</v>
      </c>
      <c r="I108" s="16" t="str">
        <f>IF(E108*86400&lt;7200,1,IF(OR(C108&gt;Sheet2!$C$6,E108*86400&lt;16200),0.5,IF(OR(C108*86400&gt;50400,D108&lt;57600),0.5,"NIL")))</f>
        <v>NIL</v>
      </c>
      <c r="J108" s="15">
        <f t="shared" si="16"/>
        <v>0.016006944444444393</v>
      </c>
      <c r="M108" s="7">
        <f t="shared" si="17"/>
        <v>0</v>
      </c>
    </row>
    <row r="109" spans="2:13" ht="14.25" customHeight="1">
      <c r="B109" s="5" t="s">
        <v>74</v>
      </c>
      <c r="C109" s="5" t="s">
        <v>239</v>
      </c>
      <c r="D109" s="5" t="s">
        <v>240</v>
      </c>
      <c r="E109" s="15">
        <f t="shared" si="14"/>
        <v>0.3801157407407407</v>
      </c>
      <c r="F109" s="15">
        <f>IF((D109-Sheet2!$C$5)&gt;0,(D109-Sheet2!$C$5),0)+IF((Sheet2!$C$4-C109)&gt;0,(Sheet2!$C$4-C109),0)</f>
        <v>0.008298611111111076</v>
      </c>
      <c r="G109" s="15">
        <f>IF(I109&lt;=1,0,IF((Sheet2!$C$5-D109)&gt;0,(Sheet2!$C$5-D109),0)+IF((C109-Sheet2!$C$4)&gt;0,(C109-Sheet2!$C$4),0))</f>
        <v>0.0031828703703704053</v>
      </c>
      <c r="H109" s="21">
        <f t="shared" si="15"/>
        <v>0</v>
      </c>
      <c r="I109" s="16" t="str">
        <f>IF(E109*86400&lt;7200,1,IF(OR(C109&gt;Sheet2!$C$6,E109*86400&lt;16200),0.5,IF(OR(C109*86400&gt;50400,D109&lt;57600),0.5,"NIL")))</f>
        <v>NIL</v>
      </c>
      <c r="J109" s="15">
        <f t="shared" si="16"/>
        <v>0.005115740740740726</v>
      </c>
      <c r="M109" s="7">
        <f t="shared" si="17"/>
        <v>0</v>
      </c>
    </row>
    <row r="110" spans="2:13" ht="14.25" customHeight="1">
      <c r="B110" s="5" t="s">
        <v>77</v>
      </c>
      <c r="C110" s="5" t="s">
        <v>30</v>
      </c>
      <c r="D110" s="5" t="s">
        <v>241</v>
      </c>
      <c r="E110" s="15">
        <f t="shared" si="14"/>
        <v>0.40115740740740746</v>
      </c>
      <c r="F110" s="15">
        <f>IF((D110-Sheet2!$C$5)&gt;0,(D110-Sheet2!$C$5),0)+IF((Sheet2!$C$4-C110)&gt;0,(Sheet2!$C$4-C110),0)</f>
        <v>0.04008101851851853</v>
      </c>
      <c r="G110" s="15">
        <f>IF(I110&lt;=1,0,IF((Sheet2!$C$5-D110)&gt;0,(Sheet2!$C$5-D110),0)+IF((C110-Sheet2!$C$4)&gt;0,(C110-Sheet2!$C$4),0))</f>
        <v>0.013923611111111123</v>
      </c>
      <c r="H110" s="21">
        <f t="shared" si="15"/>
        <v>0</v>
      </c>
      <c r="I110" s="16" t="str">
        <f>IF(E110*86400&lt;7200,1,IF(OR(C110&gt;Sheet2!$C$6,E110*86400&lt;16200),0.5,IF(OR(C110*86400&gt;50400,D110&lt;57600),0.5,"NIL")))</f>
        <v>NIL</v>
      </c>
      <c r="J110" s="15">
        <f t="shared" si="16"/>
        <v>0.026157407407407463</v>
      </c>
      <c r="M110" s="7">
        <f t="shared" si="17"/>
        <v>0</v>
      </c>
    </row>
    <row r="111" spans="2:13" ht="14.25" customHeight="1">
      <c r="B111" s="5" t="s">
        <v>80</v>
      </c>
      <c r="C111" s="5" t="s">
        <v>242</v>
      </c>
      <c r="D111" s="5" t="s">
        <v>243</v>
      </c>
      <c r="E111" s="15">
        <f t="shared" si="14"/>
        <v>0.34809027777777785</v>
      </c>
      <c r="F111" s="15">
        <f>IF((D111-Sheet2!$C$5)&gt;0,(D111-Sheet2!$C$5),0)+IF((Sheet2!$C$4-C111)&gt;0,(Sheet2!$C$4-C111),0)</f>
        <v>0.007199074074074052</v>
      </c>
      <c r="G111" s="15">
        <f>IF(I111&lt;=1,0,IF((Sheet2!$C$5-D111)&gt;0,(Sheet2!$C$5-D111),0)+IF((C111-Sheet2!$C$4)&gt;0,(C111-Sheet2!$C$4),0))</f>
        <v>0.03410879629629626</v>
      </c>
      <c r="H111" s="21">
        <f t="shared" si="15"/>
        <v>0.015254629629629618</v>
      </c>
      <c r="I111" s="16" t="str">
        <f>IF(E111*86400&lt;7200,1,IF(OR(C111&gt;Sheet2!$C$6,E111*86400&lt;16200),0.5,IF(OR(C111*86400&gt;50400,D111&lt;57600),0.5,"NIL")))</f>
        <v>NIL</v>
      </c>
      <c r="J111" s="15">
        <f t="shared" si="16"/>
        <v>-0.026909722222222154</v>
      </c>
      <c r="M111" s="7">
        <f t="shared" si="17"/>
        <v>0.026909722222222154</v>
      </c>
    </row>
    <row r="112" spans="2:13" ht="14.25" customHeight="1">
      <c r="B112" s="5" t="s">
        <v>83</v>
      </c>
      <c r="C112" s="5" t="s">
        <v>244</v>
      </c>
      <c r="D112" s="5" t="s">
        <v>245</v>
      </c>
      <c r="E112" s="15">
        <f t="shared" si="14"/>
        <v>0.36090277777777785</v>
      </c>
      <c r="F112" s="15">
        <f>IF((D112-Sheet2!$C$5)&gt;0,(D112-Sheet2!$C$5),0)+IF((Sheet2!$C$4-C112)&gt;0,(Sheet2!$C$4-C112),0)</f>
        <v>0.04241898148148149</v>
      </c>
      <c r="G112" s="15">
        <f>IF(I112&lt;=1,0,IF((Sheet2!$C$5-D112)&gt;0,(Sheet2!$C$5-D112),0)+IF((C112-Sheet2!$C$4)&gt;0,(C112-Sheet2!$C$4),0))</f>
        <v>0.056516203703703694</v>
      </c>
      <c r="H112" s="21">
        <f t="shared" si="15"/>
        <v>0.017653356481481475</v>
      </c>
      <c r="I112" s="16" t="str">
        <f>IF(E112*86400&lt;7200,1,IF(OR(C112&gt;Sheet2!$C$6,E112*86400&lt;16200),0.5,IF(OR(C112*86400&gt;50400,D112&lt;57600),0.5,"NIL")))</f>
        <v>NIL</v>
      </c>
      <c r="J112" s="15">
        <f t="shared" si="16"/>
        <v>-0.01409722222222215</v>
      </c>
      <c r="M112" s="7">
        <f t="shared" si="17"/>
        <v>0.01409722222222215</v>
      </c>
    </row>
    <row r="113" spans="2:13" ht="14.25" customHeight="1">
      <c r="B113" s="5" t="s">
        <v>86</v>
      </c>
      <c r="C113" s="5" t="s">
        <v>246</v>
      </c>
      <c r="D113" s="5" t="s">
        <v>24</v>
      </c>
      <c r="E113" s="15">
        <f t="shared" si="14"/>
        <v>0.39150462962962956</v>
      </c>
      <c r="F113" s="15">
        <f>IF((D113-Sheet2!$C$5)&gt;0,(D113-Sheet2!$C$5),0)+IF((Sheet2!$C$4-C113)&gt;0,(Sheet2!$C$4-C113),0)</f>
        <v>0.016504629629629508</v>
      </c>
      <c r="G113" s="15">
        <f>IF(I113&lt;=1,0,IF((Sheet2!$C$5-D113)&gt;0,(Sheet2!$C$5-D113),0)+IF((C113-Sheet2!$C$4)&gt;0,(C113-Sheet2!$C$4),0))</f>
        <v>0</v>
      </c>
      <c r="H113" s="21">
        <f t="shared" si="15"/>
        <v>0</v>
      </c>
      <c r="I113" s="16" t="str">
        <f>IF(E113*86400&lt;7200,1,IF(OR(C113&gt;Sheet2!$C$6,E113*86400&lt;16200),0.5,IF(OR(C113*86400&gt;50400,D113&lt;57600),0.5,"NIL")))</f>
        <v>NIL</v>
      </c>
      <c r="J113" s="15">
        <f t="shared" si="16"/>
        <v>0.016504629629629564</v>
      </c>
      <c r="M113" s="7">
        <f t="shared" si="17"/>
        <v>0</v>
      </c>
    </row>
    <row r="114" spans="2:13" ht="14.25" customHeight="1">
      <c r="B114" s="5" t="s">
        <v>89</v>
      </c>
      <c r="C114" s="5" t="s">
        <v>247</v>
      </c>
      <c r="D114" s="5" t="s">
        <v>248</v>
      </c>
      <c r="E114" s="15">
        <f t="shared" si="14"/>
        <v>0.41018518518518515</v>
      </c>
      <c r="F114" s="15">
        <f>IF((D114-Sheet2!$C$5)&gt;0,(D114-Sheet2!$C$5),0)+IF((Sheet2!$C$4-C114)&gt;0,(Sheet2!$C$4-C114),0)</f>
        <v>0.05096064814814805</v>
      </c>
      <c r="G114" s="15">
        <f>IF(I114&lt;=1,0,IF((Sheet2!$C$5-D114)&gt;0,(Sheet2!$C$5-D114),0)+IF((C114-Sheet2!$C$4)&gt;0,(C114-Sheet2!$C$4),0))</f>
        <v>0.01577546296296295</v>
      </c>
      <c r="H114" s="21">
        <f t="shared" si="15"/>
        <v>0</v>
      </c>
      <c r="I114" s="16" t="str">
        <f>IF(E114*86400&lt;7200,1,IF(OR(C114&gt;Sheet2!$C$6,E114*86400&lt;16200),0.5,IF(OR(C114*86400&gt;50400,D114&lt;57600),0.5,"NIL")))</f>
        <v>NIL</v>
      </c>
      <c r="J114" s="15">
        <f t="shared" si="16"/>
        <v>0.03518518518518515</v>
      </c>
      <c r="M114" s="7">
        <f t="shared" si="17"/>
        <v>0</v>
      </c>
    </row>
    <row r="115" spans="2:13" ht="14.25" customHeight="1">
      <c r="B115" s="5" t="s">
        <v>92</v>
      </c>
      <c r="C115" s="5" t="s">
        <v>249</v>
      </c>
      <c r="D115" s="5" t="s">
        <v>250</v>
      </c>
      <c r="E115" s="15">
        <f t="shared" si="14"/>
        <v>0.4321643518518518</v>
      </c>
      <c r="F115" s="15">
        <f>IF((D115-Sheet2!$C$5)&gt;0,(D115-Sheet2!$C$5),0)+IF((Sheet2!$C$4-C115)&gt;0,(Sheet2!$C$4-C115),0)</f>
        <v>0.08018518518518514</v>
      </c>
      <c r="G115" s="15">
        <f>IF(I115&lt;=1,0,IF((Sheet2!$C$5-D115)&gt;0,(Sheet2!$C$5-D115),0)+IF((C115-Sheet2!$C$4)&gt;0,(C115-Sheet2!$C$4),0))</f>
        <v>0.02302083333333338</v>
      </c>
      <c r="H115" s="21">
        <f t="shared" si="15"/>
        <v>0</v>
      </c>
      <c r="I115" s="16" t="str">
        <f>IF(E115*86400&lt;7200,1,IF(OR(C115&gt;Sheet2!$C$6,E115*86400&lt;16200),0.5,IF(OR(C115*86400&gt;50400,D115&lt;57600),0.5,"NIL")))</f>
        <v>NIL</v>
      </c>
      <c r="J115" s="15">
        <f t="shared" si="16"/>
        <v>0.05716435185185181</v>
      </c>
      <c r="M115" s="7">
        <f t="shared" si="17"/>
        <v>0</v>
      </c>
    </row>
    <row r="116" spans="2:13" ht="14.25" customHeight="1">
      <c r="B116" s="5" t="s">
        <v>94</v>
      </c>
      <c r="C116" s="5" t="s">
        <v>251</v>
      </c>
      <c r="D116" s="5" t="s">
        <v>252</v>
      </c>
      <c r="E116" s="15">
        <f t="shared" si="14"/>
        <v>0.4255671296296296</v>
      </c>
      <c r="F116" s="15">
        <f>IF((D116-Sheet2!$C$5)&gt;0,(D116-Sheet2!$C$5),0)+IF((Sheet2!$C$4-C116)&gt;0,(Sheet2!$C$4-C116),0)</f>
        <v>0.06420138888888882</v>
      </c>
      <c r="G116" s="15">
        <f>IF(I116&lt;=1,0,IF((Sheet2!$C$5-D116)&gt;0,(Sheet2!$C$5-D116),0)+IF((C116-Sheet2!$C$4)&gt;0,(C116-Sheet2!$C$4),0))</f>
        <v>0.013634259259259263</v>
      </c>
      <c r="H116" s="21">
        <f t="shared" si="15"/>
        <v>0</v>
      </c>
      <c r="I116" s="16" t="str">
        <f>IF(E116*86400&lt;7200,1,IF(OR(C116&gt;Sheet2!$C$6,E116*86400&lt;16200),0.5,IF(OR(C116*86400&gt;50400,D116&lt;57600),0.5,"NIL")))</f>
        <v>NIL</v>
      </c>
      <c r="J116" s="15">
        <f t="shared" si="16"/>
        <v>0.050567129629629615</v>
      </c>
      <c r="M116" s="7">
        <f t="shared" si="17"/>
        <v>0</v>
      </c>
    </row>
    <row r="117" spans="2:16" ht="14.25" customHeight="1">
      <c r="B117" s="5" t="s">
        <v>97</v>
      </c>
      <c r="C117" s="5" t="s">
        <v>253</v>
      </c>
      <c r="D117" s="5" t="s">
        <v>254</v>
      </c>
      <c r="E117" s="15">
        <f t="shared" si="14"/>
        <v>0.39991898148148153</v>
      </c>
      <c r="F117" s="15">
        <f>IF((D117-Sheet2!$C$5)&gt;0,(D117-Sheet2!$C$5),0)+IF((Sheet2!$C$4-C117)&gt;0,(Sheet2!$C$4-C117),0)</f>
        <v>0.036944444444444446</v>
      </c>
      <c r="G117" s="15">
        <f>IF(I117&lt;=1,0,IF((Sheet2!$C$5-D117)&gt;0,(Sheet2!$C$5-D117),0)+IF((C117-Sheet2!$C$4)&gt;0,(C117-Sheet2!$C$4),0))</f>
        <v>0.012025462962962974</v>
      </c>
      <c r="H117" s="21">
        <f t="shared" si="15"/>
        <v>0</v>
      </c>
      <c r="I117" s="16" t="str">
        <f>IF(E117*86400&lt;7200,1,IF(OR(C117&gt;Sheet2!$C$6,E117*86400&lt;16200),0.5,IF(OR(C117*86400&gt;50400,D117&lt;57600),0.5,"NIL")))</f>
        <v>NIL</v>
      </c>
      <c r="J117" s="15">
        <f t="shared" si="16"/>
        <v>0.024918981481481528</v>
      </c>
      <c r="K117" s="5">
        <f>COUNTA(A96:A118)-(COUNTIF(I96:I118,"=1")+(COUNTIF(I96:I118,"=0.5"))*0.5)</f>
        <v>-1</v>
      </c>
      <c r="L117" s="24">
        <f>((P$4-N118)-(K117))-O118</f>
        <v>24</v>
      </c>
      <c r="M117" s="7">
        <f t="shared" si="17"/>
        <v>0</v>
      </c>
      <c r="P117" s="7">
        <f>220*60/86400</f>
        <v>0.1527777777777778</v>
      </c>
    </row>
    <row r="118" spans="2:17" ht="14.25" customHeight="1">
      <c r="B118" s="5" t="s">
        <v>100</v>
      </c>
      <c r="C118" s="5" t="s">
        <v>20</v>
      </c>
      <c r="D118" s="5" t="s">
        <v>106</v>
      </c>
      <c r="E118" s="15">
        <f t="shared" si="14"/>
        <v>0.37030092592592606</v>
      </c>
      <c r="F118" s="15">
        <f>IF((D118-Sheet2!$C$5)&gt;0,(D118-Sheet2!$C$5),0)+IF((Sheet2!$C$4-C118)&gt;0,(Sheet2!$C$4-C118),0)</f>
        <v>0.00217592592592597</v>
      </c>
      <c r="G118" s="15">
        <f>IF(I118&lt;=1,0,IF((Sheet2!$C$5-D118)&gt;0,(Sheet2!$C$5-D118),0)+IF((C118-Sheet2!$C$4)&gt;0,(C118-Sheet2!$C$4),0))</f>
        <v>0.0068749999999999645</v>
      </c>
      <c r="H118" s="21">
        <f t="shared" si="15"/>
        <v>0.0028935185185184897</v>
      </c>
      <c r="I118" s="16" t="str">
        <f>IF(E118*86400&lt;7200,1,IF(OR(C118&gt;Sheet2!$C$6,E118*86400&lt;16200),0.5,IF(OR(C118*86400&gt;50400,D118&lt;57600),0.5,"NIL")))</f>
        <v>NIL</v>
      </c>
      <c r="J118" s="15">
        <f t="shared" si="16"/>
        <v>-0.004699074074073939</v>
      </c>
      <c r="K118" s="7">
        <f>SUM(H96:H118)</f>
        <v>0.09254340277777781</v>
      </c>
      <c r="L118" s="7">
        <f>SUM(M96:M118)</f>
        <v>0.5213888888888887</v>
      </c>
      <c r="M118" s="7">
        <f t="shared" si="17"/>
        <v>0.004699074074073939</v>
      </c>
      <c r="N118" s="5">
        <v>1</v>
      </c>
      <c r="P118" s="7">
        <f>K118-P117</f>
        <v>-0.06023437499999998</v>
      </c>
      <c r="Q118" s="24">
        <f>L117</f>
        <v>24</v>
      </c>
    </row>
    <row r="119" spans="5:13" s="6" customFormat="1" ht="3" customHeight="1">
      <c r="E119" s="17"/>
      <c r="F119" s="17"/>
      <c r="G119" s="17"/>
      <c r="H119" s="22"/>
      <c r="I119" s="19"/>
      <c r="J119" s="17"/>
      <c r="M119" s="18"/>
    </row>
    <row r="120" spans="2:13" ht="14.25" customHeight="1">
      <c r="B120" s="5" t="s">
        <v>41</v>
      </c>
      <c r="C120" s="5" t="s">
        <v>255</v>
      </c>
      <c r="D120" s="5" t="s">
        <v>256</v>
      </c>
      <c r="E120" s="15">
        <f aca="true" t="shared" si="18" ref="E120:E140">D120-C120</f>
        <v>0.42475694444444445</v>
      </c>
      <c r="F120" s="15">
        <f>IF((D120-Sheet2!$C$5)&gt;0,(D120-Sheet2!$C$5),0)+IF((Sheet2!$C$4-C120)&gt;0,(Sheet2!$C$4-C120),0)</f>
        <v>0.08200231481481479</v>
      </c>
      <c r="G120" s="15">
        <f>IF(I120&lt;=1,0,IF((Sheet2!$C$5-D120)&gt;0,(Sheet2!$C$5-D120),0)+IF((C120-Sheet2!$C$4)&gt;0,(C120-Sheet2!$C$4),0))</f>
        <v>0.032245370370370396</v>
      </c>
      <c r="H120" s="21">
        <f aca="true" t="shared" si="19" ref="H120:H140">IF(I120&lt;=1,0,IF((((G120)-((F120)*0.5))/2)&gt;0,(((G120)-((F120)*0.5))/2),0))</f>
        <v>0</v>
      </c>
      <c r="I120" s="16" t="str">
        <f>IF(E120*86400&lt;7200,1,IF(OR(C120&gt;Sheet2!$C$6,E120*86400&lt;16200),0.5,IF(OR(C120*86400&gt;50400,D120&lt;57600),0.5,"NIL")))</f>
        <v>NIL</v>
      </c>
      <c r="J120" s="15">
        <f aca="true" t="shared" si="20" ref="J120:J140">E120-(1*60*60*9)/86400</f>
        <v>0.04975694444444445</v>
      </c>
      <c r="M120" s="7">
        <f aca="true" t="shared" si="21" ref="M120:M140">IF(J120&gt;0,0,-(J120))</f>
        <v>0</v>
      </c>
    </row>
    <row r="121" spans="2:13" ht="14.25" customHeight="1">
      <c r="B121" s="5" t="s">
        <v>44</v>
      </c>
      <c r="C121" s="5" t="s">
        <v>152</v>
      </c>
      <c r="D121" s="5" t="s">
        <v>257</v>
      </c>
      <c r="E121" s="15">
        <f t="shared" si="18"/>
        <v>0.4414120370370371</v>
      </c>
      <c r="F121" s="15">
        <f>IF((D121-Sheet2!$C$5)&gt;0,(D121-Sheet2!$C$5),0)+IF((Sheet2!$C$4-C121)&gt;0,(Sheet2!$C$4-C121),0)</f>
        <v>0.07173611111111111</v>
      </c>
      <c r="G121" s="15">
        <f>IF(I121&lt;=1,0,IF((Sheet2!$C$5-D121)&gt;0,(Sheet2!$C$5-D121),0)+IF((C121-Sheet2!$C$4)&gt;0,(C121-Sheet2!$C$4),0))</f>
        <v>0.005324074074074092</v>
      </c>
      <c r="H121" s="21">
        <f t="shared" si="19"/>
        <v>0</v>
      </c>
      <c r="I121" s="16" t="str">
        <f>IF(E121*86400&lt;7200,1,IF(OR(C121&gt;Sheet2!$C$6,E121*86400&lt;16200),0.5,IF(OR(C121*86400&gt;50400,D121&lt;57600),0.5,"NIL")))</f>
        <v>NIL</v>
      </c>
      <c r="J121" s="15">
        <f t="shared" si="20"/>
        <v>0.06641203703703707</v>
      </c>
      <c r="M121" s="7">
        <f t="shared" si="21"/>
        <v>0</v>
      </c>
    </row>
    <row r="122" spans="2:13" ht="14.25" customHeight="1">
      <c r="B122" s="5" t="s">
        <v>47</v>
      </c>
      <c r="C122" s="5" t="s">
        <v>258</v>
      </c>
      <c r="D122" s="5" t="s">
        <v>259</v>
      </c>
      <c r="E122" s="15">
        <f t="shared" si="18"/>
        <v>0.40179398148148143</v>
      </c>
      <c r="F122" s="15">
        <f>IF((D122-Sheet2!$C$5)&gt;0,(D122-Sheet2!$C$5),0)+IF((Sheet2!$C$4-C122)&gt;0,(Sheet2!$C$4-C122),0)</f>
        <v>0.047523148148148064</v>
      </c>
      <c r="G122" s="15">
        <f>IF(I122&lt;=1,0,IF((Sheet2!$C$5-D122)&gt;0,(Sheet2!$C$5-D122),0)+IF((C122-Sheet2!$C$4)&gt;0,(C122-Sheet2!$C$4),0))</f>
        <v>0.020729166666666687</v>
      </c>
      <c r="H122" s="21">
        <f t="shared" si="19"/>
        <v>0</v>
      </c>
      <c r="I122" s="16" t="str">
        <f>IF(E122*86400&lt;7200,1,IF(OR(C122&gt;Sheet2!$C$6,E122*86400&lt;16200),0.5,IF(OR(C122*86400&gt;50400,D122&lt;57600),0.5,"NIL")))</f>
        <v>NIL</v>
      </c>
      <c r="J122" s="15">
        <f t="shared" si="20"/>
        <v>0.026793981481481433</v>
      </c>
      <c r="M122" s="7">
        <f t="shared" si="21"/>
        <v>0</v>
      </c>
    </row>
    <row r="123" spans="2:13" ht="14.25" customHeight="1">
      <c r="B123" s="5" t="s">
        <v>50</v>
      </c>
      <c r="C123" s="5" t="s">
        <v>260</v>
      </c>
      <c r="D123" s="5" t="s">
        <v>261</v>
      </c>
      <c r="E123" s="15">
        <f t="shared" si="18"/>
        <v>0.4485763888888889</v>
      </c>
      <c r="F123" s="15">
        <f>IF((D123-Sheet2!$C$5)&gt;0,(D123-Sheet2!$C$5),0)+IF((Sheet2!$C$4-C123)&gt;0,(Sheet2!$C$4-C123),0)</f>
        <v>0.10369212962962959</v>
      </c>
      <c r="G123" s="15">
        <f>IF(I123&lt;=1,0,IF((Sheet2!$C$5-D123)&gt;0,(Sheet2!$C$5-D123),0)+IF((C123-Sheet2!$C$4)&gt;0,(C123-Sheet2!$C$4),0))</f>
        <v>0.03011574074074075</v>
      </c>
      <c r="H123" s="21">
        <f t="shared" si="19"/>
        <v>0</v>
      </c>
      <c r="I123" s="16" t="str">
        <f>IF(E123*86400&lt;7200,1,IF(OR(C123&gt;Sheet2!$C$6,E123*86400&lt;16200),0.5,IF(OR(C123*86400&gt;50400,D123&lt;57600),0.5,"NIL")))</f>
        <v>NIL</v>
      </c>
      <c r="J123" s="15">
        <f t="shared" si="20"/>
        <v>0.0735763888888889</v>
      </c>
      <c r="M123" s="7">
        <f t="shared" si="21"/>
        <v>0</v>
      </c>
    </row>
    <row r="124" spans="2:13" ht="14.25" customHeight="1">
      <c r="B124" s="5" t="s">
        <v>53</v>
      </c>
      <c r="C124" s="5" t="s">
        <v>262</v>
      </c>
      <c r="D124" s="5" t="s">
        <v>263</v>
      </c>
      <c r="E124" s="15">
        <f t="shared" si="18"/>
        <v>0.4233564814814816</v>
      </c>
      <c r="F124" s="15">
        <f>IF((D124-Sheet2!$C$5)&gt;0,(D124-Sheet2!$C$5),0)+IF((Sheet2!$C$4-C124)&gt;0,(Sheet2!$C$4-C124),0)</f>
        <v>0.06759259259259265</v>
      </c>
      <c r="G124" s="15">
        <f>IF(I124&lt;=1,0,IF((Sheet2!$C$5-D124)&gt;0,(Sheet2!$C$5-D124),0)+IF((C124-Sheet2!$C$4)&gt;0,(C124-Sheet2!$C$4),0))</f>
        <v>0.01923611111111112</v>
      </c>
      <c r="H124" s="21">
        <f t="shared" si="19"/>
        <v>0</v>
      </c>
      <c r="I124" s="16" t="str">
        <f>IF(E124*86400&lt;7200,1,IF(OR(C124&gt;Sheet2!$C$6,E124*86400&lt;16200),0.5,IF(OR(C124*86400&gt;50400,D124&lt;57600),0.5,"NIL")))</f>
        <v>NIL</v>
      </c>
      <c r="J124" s="15">
        <f t="shared" si="20"/>
        <v>0.048356481481481584</v>
      </c>
      <c r="M124" s="7">
        <f t="shared" si="21"/>
        <v>0</v>
      </c>
    </row>
    <row r="125" spans="2:13" ht="14.25" customHeight="1">
      <c r="B125" s="5" t="s">
        <v>56</v>
      </c>
      <c r="C125" s="5" t="s">
        <v>264</v>
      </c>
      <c r="D125" s="5" t="s">
        <v>265</v>
      </c>
      <c r="E125" s="15">
        <f t="shared" si="18"/>
        <v>0.35168981481481476</v>
      </c>
      <c r="F125" s="15">
        <f>IF((D125-Sheet2!$C$5)&gt;0,(D125-Sheet2!$C$5),0)+IF((Sheet2!$C$4-C125)&gt;0,(Sheet2!$C$4-C125),0)</f>
        <v>0.023240740740740673</v>
      </c>
      <c r="G125" s="15">
        <f>IF(I125&lt;=1,0,IF((Sheet2!$C$5-D125)&gt;0,(Sheet2!$C$5-D125),0)+IF((C125-Sheet2!$C$4)&gt;0,(C125-Sheet2!$C$4),0))</f>
        <v>0.04655092592592597</v>
      </c>
      <c r="H125" s="21">
        <f t="shared" si="19"/>
        <v>0.017465277777777816</v>
      </c>
      <c r="I125" s="16" t="str">
        <f>IF(E125*86400&lt;7200,1,IF(OR(C125&gt;Sheet2!$C$6,E125*86400&lt;16200),0.5,IF(OR(C125*86400&gt;50400,D125&lt;57600),0.5,"NIL")))</f>
        <v>NIL</v>
      </c>
      <c r="J125" s="15">
        <f t="shared" si="20"/>
        <v>-0.02331018518518524</v>
      </c>
      <c r="M125" s="7">
        <f t="shared" si="21"/>
        <v>0.02331018518518524</v>
      </c>
    </row>
    <row r="126" spans="2:13" ht="14.25" customHeight="1">
      <c r="B126" s="5" t="s">
        <v>59</v>
      </c>
      <c r="C126" s="5" t="s">
        <v>266</v>
      </c>
      <c r="D126" s="5" t="s">
        <v>267</v>
      </c>
      <c r="E126" s="15">
        <f t="shared" si="18"/>
        <v>0.49805555555555553</v>
      </c>
      <c r="F126" s="15">
        <f>IF((D126-Sheet2!$C$5)&gt;0,(D126-Sheet2!$C$5),0)+IF((Sheet2!$C$4-C126)&gt;0,(Sheet2!$C$4-C126),0)</f>
        <v>0.12600694444444438</v>
      </c>
      <c r="G126" s="15">
        <f>IF(I126&lt;=1,0,IF((Sheet2!$C$5-D126)&gt;0,(Sheet2!$C$5-D126),0)+IF((C126-Sheet2!$C$4)&gt;0,(C126-Sheet2!$C$4),0))</f>
        <v>0.002951388888888906</v>
      </c>
      <c r="H126" s="21">
        <f t="shared" si="19"/>
        <v>0</v>
      </c>
      <c r="I126" s="16" t="str">
        <f>IF(E126*86400&lt;7200,1,IF(OR(C126&gt;Sheet2!$C$6,E126*86400&lt;16200),0.5,IF(OR(C126*86400&gt;50400,D126&lt;57600),0.5,"NIL")))</f>
        <v>NIL</v>
      </c>
      <c r="J126" s="15">
        <f t="shared" si="20"/>
        <v>0.12305555555555553</v>
      </c>
      <c r="M126" s="7">
        <f t="shared" si="21"/>
        <v>0</v>
      </c>
    </row>
    <row r="127" spans="2:13" ht="14.25" customHeight="1">
      <c r="B127" s="5" t="s">
        <v>62</v>
      </c>
      <c r="C127" s="5" t="s">
        <v>268</v>
      </c>
      <c r="D127" s="5" t="s">
        <v>269</v>
      </c>
      <c r="E127" s="15">
        <f t="shared" si="18"/>
        <v>0.5568402777777777</v>
      </c>
      <c r="F127" s="15">
        <f>IF((D127-Sheet2!$C$5)&gt;0,(D127-Sheet2!$C$5),0)+IF((Sheet2!$C$4-C127)&gt;0,(Sheet2!$C$4-C127),0)</f>
        <v>0.22778935185185178</v>
      </c>
      <c r="G127" s="15">
        <f>IF(I127&lt;=1,0,IF((Sheet2!$C$5-D127)&gt;0,(Sheet2!$C$5-D127),0)+IF((C127-Sheet2!$C$4)&gt;0,(C127-Sheet2!$C$4),0))</f>
        <v>0.045949074074074114</v>
      </c>
      <c r="H127" s="21">
        <f t="shared" si="19"/>
        <v>0</v>
      </c>
      <c r="I127" s="16" t="str">
        <f>IF(E127*86400&lt;7200,1,IF(OR(C127&gt;Sheet2!$C$6,E127*86400&lt;16200),0.5,IF(OR(C127*86400&gt;50400,D127&lt;57600),0.5,"NIL")))</f>
        <v>NIL</v>
      </c>
      <c r="J127" s="15">
        <f t="shared" si="20"/>
        <v>0.18184027777777767</v>
      </c>
      <c r="M127" s="7">
        <f t="shared" si="21"/>
        <v>0</v>
      </c>
    </row>
    <row r="128" spans="2:13" ht="14.25" customHeight="1">
      <c r="B128" s="5" t="s">
        <v>114</v>
      </c>
      <c r="C128" s="5" t="s">
        <v>270</v>
      </c>
      <c r="D128" s="5" t="s">
        <v>271</v>
      </c>
      <c r="E128" s="15">
        <f t="shared" si="18"/>
        <v>0.366087962962963</v>
      </c>
      <c r="F128" s="15">
        <f>IF((D128-Sheet2!$C$5)&gt;0,(D128-Sheet2!$C$5),0)+IF((Sheet2!$C$4-C128)&gt;0,(Sheet2!$C$4-C128),0)</f>
        <v>0.03341435185185182</v>
      </c>
      <c r="G128" s="15">
        <f>IF(I128&lt;=1,0,IF((Sheet2!$C$5-D128)&gt;0,(Sheet2!$C$5-D128),0)+IF((C128-Sheet2!$C$4)&gt;0,(C128-Sheet2!$C$4),0))</f>
        <v>0.0423263888888889</v>
      </c>
      <c r="H128" s="21">
        <f t="shared" si="19"/>
        <v>0.012809606481481495</v>
      </c>
      <c r="I128" s="16" t="str">
        <f>IF(E128*86400&lt;7200,1,IF(OR(C128&gt;Sheet2!$C$6,E128*86400&lt;16200),0.5,IF(OR(C128*86400&gt;50400,D128&lt;57600),0.5,"NIL")))</f>
        <v>NIL</v>
      </c>
      <c r="J128" s="15">
        <f t="shared" si="20"/>
        <v>-0.008912037037037024</v>
      </c>
      <c r="M128" s="7">
        <f t="shared" si="21"/>
        <v>0.008912037037037024</v>
      </c>
    </row>
    <row r="129" spans="2:13" ht="14.25" customHeight="1">
      <c r="B129" s="5" t="s">
        <v>65</v>
      </c>
      <c r="C129" s="5" t="s">
        <v>272</v>
      </c>
      <c r="D129" s="5" t="s">
        <v>273</v>
      </c>
      <c r="E129" s="15">
        <f t="shared" si="18"/>
        <v>0.5086574074074074</v>
      </c>
      <c r="F129" s="15">
        <f>IF((D129-Sheet2!$C$5)&gt;0,(D129-Sheet2!$C$5),0)+IF((Sheet2!$C$4-C129)&gt;0,(Sheet2!$C$4-C129),0)</f>
        <v>0.17122685185185182</v>
      </c>
      <c r="G129" s="15">
        <f>IF(I129&lt;=1,0,IF((Sheet2!$C$5-D129)&gt;0,(Sheet2!$C$5-D129),0)+IF((C129-Sheet2!$C$4)&gt;0,(C129-Sheet2!$C$4),0))</f>
        <v>0.03756944444444449</v>
      </c>
      <c r="H129" s="21">
        <f t="shared" si="19"/>
        <v>0</v>
      </c>
      <c r="I129" s="16" t="str">
        <f>IF(E129*86400&lt;7200,1,IF(OR(C129&gt;Sheet2!$C$6,E129*86400&lt;16200),0.5,IF(OR(C129*86400&gt;50400,D129&lt;57600),0.5,"NIL")))</f>
        <v>NIL</v>
      </c>
      <c r="J129" s="15">
        <f t="shared" si="20"/>
        <v>0.1336574074074074</v>
      </c>
      <c r="M129" s="7">
        <f t="shared" si="21"/>
        <v>0</v>
      </c>
    </row>
    <row r="130" spans="2:13" ht="14.25" customHeight="1">
      <c r="B130" s="5" t="s">
        <v>67</v>
      </c>
      <c r="C130" s="5" t="s">
        <v>274</v>
      </c>
      <c r="D130" s="5" t="s">
        <v>275</v>
      </c>
      <c r="E130" s="15">
        <f t="shared" si="18"/>
        <v>0.4794212962962964</v>
      </c>
      <c r="F130" s="15">
        <f>IF((D130-Sheet2!$C$5)&gt;0,(D130-Sheet2!$C$5),0)+IF((Sheet2!$C$4-C130)&gt;0,(Sheet2!$C$4-C130),0)</f>
        <v>0.12307870370370377</v>
      </c>
      <c r="G130" s="15">
        <f>IF(I130&lt;=1,0,IF((Sheet2!$C$5-D130)&gt;0,(Sheet2!$C$5-D130),0)+IF((C130-Sheet2!$C$4)&gt;0,(C130-Sheet2!$C$4),0))</f>
        <v>0.018657407407407456</v>
      </c>
      <c r="H130" s="21">
        <f t="shared" si="19"/>
        <v>0</v>
      </c>
      <c r="I130" s="16" t="str">
        <f>IF(E130*86400&lt;7200,1,IF(OR(C130&gt;Sheet2!$C$6,E130*86400&lt;16200),0.5,IF(OR(C130*86400&gt;50400,D130&lt;57600),0.5,"NIL")))</f>
        <v>NIL</v>
      </c>
      <c r="J130" s="15">
        <f t="shared" si="20"/>
        <v>0.10442129629629637</v>
      </c>
      <c r="M130" s="7">
        <f t="shared" si="21"/>
        <v>0</v>
      </c>
    </row>
    <row r="131" spans="2:13" ht="14.25" customHeight="1">
      <c r="B131" s="5" t="s">
        <v>70</v>
      </c>
      <c r="C131" s="5" t="s">
        <v>276</v>
      </c>
      <c r="D131" s="5" t="s">
        <v>277</v>
      </c>
      <c r="E131" s="15">
        <f t="shared" si="18"/>
        <v>0.41521990740740733</v>
      </c>
      <c r="F131" s="15">
        <f>IF((D131-Sheet2!$C$5)&gt;0,(D131-Sheet2!$C$5),0)+IF((Sheet2!$C$4-C131)&gt;0,(Sheet2!$C$4-C131),0)</f>
        <v>0.08831018518518507</v>
      </c>
      <c r="G131" s="15">
        <f>IF(I131&lt;=1,0,IF((Sheet2!$C$5-D131)&gt;0,(Sheet2!$C$5-D131),0)+IF((C131-Sheet2!$C$4)&gt;0,(C131-Sheet2!$C$4),0))</f>
        <v>0.0480902777777778</v>
      </c>
      <c r="H131" s="21">
        <f t="shared" si="19"/>
        <v>0.001967592592592632</v>
      </c>
      <c r="I131" s="16" t="str">
        <f>IF(E131*86400&lt;7200,1,IF(OR(C131&gt;Sheet2!$C$6,E131*86400&lt;16200),0.5,IF(OR(C131*86400&gt;50400,D131&lt;57600),0.5,"NIL")))</f>
        <v>NIL</v>
      </c>
      <c r="J131" s="15">
        <f t="shared" si="20"/>
        <v>0.04021990740740733</v>
      </c>
      <c r="M131" s="7">
        <f t="shared" si="21"/>
        <v>0</v>
      </c>
    </row>
    <row r="132" spans="2:13" ht="14.25" customHeight="1">
      <c r="B132" s="5" t="s">
        <v>71</v>
      </c>
      <c r="C132" s="5" t="s">
        <v>278</v>
      </c>
      <c r="D132" s="5" t="s">
        <v>279</v>
      </c>
      <c r="E132" s="15">
        <f t="shared" si="18"/>
        <v>0.24940972222222219</v>
      </c>
      <c r="F132" s="15">
        <f>IF((D132-Sheet2!$C$5)&gt;0,(D132-Sheet2!$C$5),0)+IF((Sheet2!$C$4-C132)&gt;0,(Sheet2!$C$4-C132),0)</f>
        <v>0</v>
      </c>
      <c r="G132" s="15">
        <f>IF(I132&lt;=1,0,IF((Sheet2!$C$5-D132)&gt;0,(Sheet2!$C$5-D132),0)+IF((C132-Sheet2!$C$4)&gt;0,(C132-Sheet2!$C$4),0))</f>
        <v>0.12559027777777787</v>
      </c>
      <c r="H132" s="21">
        <f t="shared" si="19"/>
        <v>0.06279513888888894</v>
      </c>
      <c r="I132" s="16" t="str">
        <f>IF(E132*86400&lt;7200,1,IF(OR(C132&gt;Sheet2!$C$6,E132*86400&lt;16200),0.5,IF(OR(C132*86400&gt;50400,D132&lt;57600),0.5,"NIL")))</f>
        <v>NIL</v>
      </c>
      <c r="J132" s="15">
        <f t="shared" si="20"/>
        <v>-0.12559027777777781</v>
      </c>
      <c r="M132" s="7">
        <f t="shared" si="21"/>
        <v>0.12559027777777781</v>
      </c>
    </row>
    <row r="133" spans="2:13" ht="14.25" customHeight="1">
      <c r="B133" s="5" t="s">
        <v>77</v>
      </c>
      <c r="C133" s="5" t="s">
        <v>280</v>
      </c>
      <c r="D133" s="5" t="s">
        <v>281</v>
      </c>
      <c r="E133" s="15">
        <f t="shared" si="18"/>
        <v>0.43212962962962964</v>
      </c>
      <c r="F133" s="15">
        <f>IF((D133-Sheet2!$C$5)&gt;0,(D133-Sheet2!$C$5),0)+IF((Sheet2!$C$4-C133)&gt;0,(Sheet2!$C$4-C133),0)</f>
        <v>0.10047453703703701</v>
      </c>
      <c r="G133" s="15">
        <f>IF(I133&lt;=1,0,IF((Sheet2!$C$5-D133)&gt;0,(Sheet2!$C$5-D133),0)+IF((C133-Sheet2!$C$4)&gt;0,(C133-Sheet2!$C$4),0))</f>
        <v>0.04334490740740743</v>
      </c>
      <c r="H133" s="21">
        <f t="shared" si="19"/>
        <v>0</v>
      </c>
      <c r="I133" s="16" t="str">
        <f>IF(E133*86400&lt;7200,1,IF(OR(C133&gt;Sheet2!$C$6,E133*86400&lt;16200),0.5,IF(OR(C133*86400&gt;50400,D133&lt;57600),0.5,"NIL")))</f>
        <v>NIL</v>
      </c>
      <c r="J133" s="15">
        <f t="shared" si="20"/>
        <v>0.05712962962962964</v>
      </c>
      <c r="M133" s="7">
        <f t="shared" si="21"/>
        <v>0</v>
      </c>
    </row>
    <row r="134" spans="2:13" ht="14.25" customHeight="1">
      <c r="B134" s="5" t="s">
        <v>80</v>
      </c>
      <c r="C134" s="5" t="s">
        <v>282</v>
      </c>
      <c r="D134" s="5" t="s">
        <v>283</v>
      </c>
      <c r="E134" s="15">
        <f t="shared" si="18"/>
        <v>0.39265046296296297</v>
      </c>
      <c r="F134" s="15">
        <f>IF((D134-Sheet2!$C$5)&gt;0,(D134-Sheet2!$C$5),0)+IF((Sheet2!$C$4-C134)&gt;0,(Sheet2!$C$4-C134),0)</f>
        <v>0.08212962962962955</v>
      </c>
      <c r="G134" s="15">
        <f>IF(I134&lt;=1,0,IF((Sheet2!$C$5-D134)&gt;0,(Sheet2!$C$5-D134),0)+IF((C134-Sheet2!$C$4)&gt;0,(C134-Sheet2!$C$4),0))</f>
        <v>0.06447916666666664</v>
      </c>
      <c r="H134" s="21">
        <f t="shared" si="19"/>
        <v>0.011707175925925933</v>
      </c>
      <c r="I134" s="16" t="str">
        <f>IF(E134*86400&lt;7200,1,IF(OR(C134&gt;Sheet2!$C$6,E134*86400&lt;16200),0.5,IF(OR(C134*86400&gt;50400,D134&lt;57600),0.5,"NIL")))</f>
        <v>NIL</v>
      </c>
      <c r="J134" s="15">
        <f t="shared" si="20"/>
        <v>0.017650462962962965</v>
      </c>
      <c r="M134" s="7">
        <f t="shared" si="21"/>
        <v>0</v>
      </c>
    </row>
    <row r="135" spans="2:13" ht="14.25" customHeight="1">
      <c r="B135" s="5" t="s">
        <v>83</v>
      </c>
      <c r="C135" s="5" t="s">
        <v>284</v>
      </c>
      <c r="D135" s="5" t="s">
        <v>285</v>
      </c>
      <c r="E135" s="15">
        <f t="shared" si="18"/>
        <v>0.47905092592592585</v>
      </c>
      <c r="F135" s="15">
        <f>IF((D135-Sheet2!$C$5)&gt;0,(D135-Sheet2!$C$5),0)+IF((Sheet2!$C$4-C135)&gt;0,(Sheet2!$C$4-C135),0)</f>
        <v>0.10671296296296284</v>
      </c>
      <c r="G135" s="15">
        <f>IF(I135&lt;=1,0,IF((Sheet2!$C$5-D135)&gt;0,(Sheet2!$C$5-D135),0)+IF((C135-Sheet2!$C$4)&gt;0,(C135-Sheet2!$C$4),0))</f>
        <v>0.002662037037037046</v>
      </c>
      <c r="H135" s="21">
        <f t="shared" si="19"/>
        <v>0</v>
      </c>
      <c r="I135" s="16" t="str">
        <f>IF(E135*86400&lt;7200,1,IF(OR(C135&gt;Sheet2!$C$6,E135*86400&lt;16200),0.5,IF(OR(C135*86400&gt;50400,D135&lt;57600),0.5,"NIL")))</f>
        <v>NIL</v>
      </c>
      <c r="J135" s="15">
        <f t="shared" si="20"/>
        <v>0.10405092592592585</v>
      </c>
      <c r="M135" s="7">
        <f t="shared" si="21"/>
        <v>0</v>
      </c>
    </row>
    <row r="136" spans="2:13" ht="14.25" customHeight="1">
      <c r="B136" s="5" t="s">
        <v>86</v>
      </c>
      <c r="C136" s="5" t="s">
        <v>286</v>
      </c>
      <c r="D136" s="5" t="s">
        <v>287</v>
      </c>
      <c r="E136" s="15">
        <f t="shared" si="18"/>
        <v>0.5177314814814814</v>
      </c>
      <c r="F136" s="15">
        <f>IF((D136-Sheet2!$C$5)&gt;0,(D136-Sheet2!$C$5),0)+IF((Sheet2!$C$4-C136)&gt;0,(Sheet2!$C$4-C136),0)</f>
        <v>0.14273148148148135</v>
      </c>
      <c r="G136" s="15">
        <f>IF(I136&lt;=1,0,IF((Sheet2!$C$5-D136)&gt;0,(Sheet2!$C$5-D136),0)+IF((C136-Sheet2!$C$4)&gt;0,(C136-Sheet2!$C$4),0))</f>
        <v>0</v>
      </c>
      <c r="H136" s="21">
        <f t="shared" si="19"/>
        <v>0</v>
      </c>
      <c r="I136" s="16" t="str">
        <f>IF(E136*86400&lt;7200,1,IF(OR(C136&gt;Sheet2!$C$6,E136*86400&lt;16200),0.5,IF(OR(C136*86400&gt;50400,D136&lt;57600),0.5,"NIL")))</f>
        <v>NIL</v>
      </c>
      <c r="J136" s="15">
        <f t="shared" si="20"/>
        <v>0.1427314814814814</v>
      </c>
      <c r="M136" s="7">
        <f t="shared" si="21"/>
        <v>0</v>
      </c>
    </row>
    <row r="137" spans="2:13" ht="14.25" customHeight="1">
      <c r="B137" s="5" t="s">
        <v>89</v>
      </c>
      <c r="C137" s="5" t="s">
        <v>36</v>
      </c>
      <c r="D137" s="5" t="s">
        <v>288</v>
      </c>
      <c r="E137" s="15">
        <f t="shared" si="18"/>
        <v>0.44846064814814823</v>
      </c>
      <c r="F137" s="15">
        <f>IF((D137-Sheet2!$C$5)&gt;0,(D137-Sheet2!$C$5),0)+IF((Sheet2!$C$4-C137)&gt;0,(Sheet2!$C$4-C137),0)</f>
        <v>0.08277777777777784</v>
      </c>
      <c r="G137" s="15">
        <f>IF(I137&lt;=1,0,IF((Sheet2!$C$5-D137)&gt;0,(Sheet2!$C$5-D137),0)+IF((C137-Sheet2!$C$4)&gt;0,(C137-Sheet2!$C$4),0))</f>
        <v>0.009317129629629661</v>
      </c>
      <c r="H137" s="21">
        <f t="shared" si="19"/>
        <v>0</v>
      </c>
      <c r="I137" s="16" t="str">
        <f>IF(E137*86400&lt;7200,1,IF(OR(C137&gt;Sheet2!$C$6,E137*86400&lt;16200),0.5,IF(OR(C137*86400&gt;50400,D137&lt;57600),0.5,"NIL")))</f>
        <v>NIL</v>
      </c>
      <c r="J137" s="15">
        <f t="shared" si="20"/>
        <v>0.07346064814814823</v>
      </c>
      <c r="M137" s="7">
        <f t="shared" si="21"/>
        <v>0</v>
      </c>
    </row>
    <row r="138" spans="2:13" ht="14.25" customHeight="1">
      <c r="B138" s="5" t="s">
        <v>92</v>
      </c>
      <c r="C138" s="5" t="s">
        <v>289</v>
      </c>
      <c r="D138" s="5" t="s">
        <v>290</v>
      </c>
      <c r="E138" s="15">
        <f t="shared" si="18"/>
        <v>0.4317129629629631</v>
      </c>
      <c r="F138" s="15">
        <f>IF((D138-Sheet2!$C$5)&gt;0,(D138-Sheet2!$C$5),0)+IF((Sheet2!$C$4-C138)&gt;0,(Sheet2!$C$4-C138),0)</f>
        <v>0.11848379629629635</v>
      </c>
      <c r="G138" s="15">
        <f>IF(I138&lt;=1,0,IF((Sheet2!$C$5-D138)&gt;0,(Sheet2!$C$5-D138),0)+IF((C138-Sheet2!$C$4)&gt;0,(C138-Sheet2!$C$4),0))</f>
        <v>0.06177083333333333</v>
      </c>
      <c r="H138" s="21">
        <f t="shared" si="19"/>
        <v>0.0012644675925925775</v>
      </c>
      <c r="I138" s="16" t="str">
        <f>IF(E138*86400&lt;7200,1,IF(OR(C138&gt;Sheet2!$C$6,E138*86400&lt;16200),0.5,IF(OR(C138*86400&gt;50400,D138&lt;57600),0.5,"NIL")))</f>
        <v>NIL</v>
      </c>
      <c r="J138" s="15">
        <f t="shared" si="20"/>
        <v>0.056712962962963076</v>
      </c>
      <c r="M138" s="7">
        <f t="shared" si="21"/>
        <v>0</v>
      </c>
    </row>
    <row r="139" spans="2:16" ht="14.25" customHeight="1">
      <c r="B139" s="5" t="s">
        <v>97</v>
      </c>
      <c r="C139" s="5" t="s">
        <v>291</v>
      </c>
      <c r="D139" s="5" t="s">
        <v>292</v>
      </c>
      <c r="E139" s="15">
        <f t="shared" si="18"/>
        <v>0.3975115740740741</v>
      </c>
      <c r="F139" s="15">
        <f>IF((D139-Sheet2!$C$5)&gt;0,(D139-Sheet2!$C$5),0)+IF((Sheet2!$C$4-C139)&gt;0,(Sheet2!$C$4-C139),0)</f>
        <v>0.04109953703703706</v>
      </c>
      <c r="G139" s="15">
        <f>IF(I139&lt;=1,0,IF((Sheet2!$C$5-D139)&gt;0,(Sheet2!$C$5-D139),0)+IF((C139-Sheet2!$C$4)&gt;0,(C139-Sheet2!$C$4),0))</f>
        <v>0.018587962962963</v>
      </c>
      <c r="H139" s="21">
        <f t="shared" si="19"/>
        <v>0</v>
      </c>
      <c r="I139" s="16" t="str">
        <f>IF(E139*86400&lt;7200,1,IF(OR(C139&gt;Sheet2!$C$6,E139*86400&lt;16200),0.5,IF(OR(C139*86400&gt;50400,D139&lt;57600),0.5,"NIL")))</f>
        <v>NIL</v>
      </c>
      <c r="J139" s="15">
        <f t="shared" si="20"/>
        <v>0.022511574074074114</v>
      </c>
      <c r="K139" s="5">
        <f>COUNTA(A120:A140)-(COUNTIF(I120:I140,"=1")+(COUNTIF(I120:I140,"=0.5"))*0.5)</f>
        <v>0</v>
      </c>
      <c r="L139" s="24">
        <f>((P$4-N140)-(K139))-O140</f>
        <v>24</v>
      </c>
      <c r="M139" s="7">
        <f t="shared" si="21"/>
        <v>0</v>
      </c>
      <c r="P139" s="7">
        <f>90*60/86400</f>
        <v>0.0625</v>
      </c>
    </row>
    <row r="140" spans="2:17" ht="14.25" customHeight="1">
      <c r="B140" s="5" t="s">
        <v>100</v>
      </c>
      <c r="C140" s="5" t="s">
        <v>293</v>
      </c>
      <c r="D140" s="5" t="s">
        <v>106</v>
      </c>
      <c r="E140" s="15">
        <f t="shared" si="18"/>
        <v>0.3814814814814816</v>
      </c>
      <c r="F140" s="15">
        <f>IF((D140-Sheet2!$C$5)&gt;0,(D140-Sheet2!$C$5),0)+IF((Sheet2!$C$4-C140)&gt;0,(Sheet2!$C$4-C140),0)</f>
        <v>0.0064814814814815325</v>
      </c>
      <c r="G140" s="15">
        <f>IF(I140&lt;=1,0,IF((Sheet2!$C$5-D140)&gt;0,(Sheet2!$C$5-D140),0)+IF((C140-Sheet2!$C$4)&gt;0,(C140-Sheet2!$C$4),0))</f>
        <v>0</v>
      </c>
      <c r="H140" s="21">
        <f t="shared" si="19"/>
        <v>0</v>
      </c>
      <c r="I140" s="16" t="str">
        <f>IF(E140*86400&lt;7200,1,IF(OR(C140&gt;Sheet2!$C$6,E140*86400&lt;16200),0.5,IF(OR(C140*86400&gt;50400,D140&lt;57600),0.5,"NIL")))</f>
        <v>NIL</v>
      </c>
      <c r="J140" s="15">
        <f t="shared" si="20"/>
        <v>0.006481481481481588</v>
      </c>
      <c r="K140" s="7">
        <f>SUM(H120:H140)</f>
        <v>0.10800925925925939</v>
      </c>
      <c r="L140" s="7">
        <f>SUM(M120:M140)</f>
        <v>0.15781250000000008</v>
      </c>
      <c r="M140" s="7">
        <f t="shared" si="21"/>
        <v>0</v>
      </c>
      <c r="P140" s="7">
        <f>K140-P139</f>
        <v>0.04550925925925939</v>
      </c>
      <c r="Q140" s="24">
        <f>L139</f>
        <v>24</v>
      </c>
    </row>
    <row r="141" spans="5:13" s="6" customFormat="1" ht="4.5" customHeight="1">
      <c r="E141" s="17"/>
      <c r="F141" s="17"/>
      <c r="G141" s="17"/>
      <c r="H141" s="22"/>
      <c r="I141" s="19"/>
      <c r="J141" s="17"/>
      <c r="M141" s="18"/>
    </row>
    <row r="142" ht="14.25" customHeight="1"/>
    <row r="143" ht="14.25" customHeight="1"/>
  </sheetData>
  <sheetProtection formatCells="0" formatColumns="0" formatRows="0" insertColumns="0" insertRows="0" insertHyperlinks="0" deleteColumns="0" deleteRows="0" sort="0" autoFilter="0" pivotTables="0"/>
  <autoFilter ref="C1:C143"/>
  <mergeCells count="16">
    <mergeCell ref="A1:A2"/>
    <mergeCell ref="B1:B2"/>
    <mergeCell ref="C1:C2"/>
    <mergeCell ref="D1:D2"/>
    <mergeCell ref="E1:E2"/>
    <mergeCell ref="I1:I2"/>
    <mergeCell ref="G1:G2"/>
    <mergeCell ref="F1:F2"/>
    <mergeCell ref="H1:H2"/>
    <mergeCell ref="J1:J2"/>
    <mergeCell ref="N1:N2"/>
    <mergeCell ref="O1:O2"/>
    <mergeCell ref="P1:P2"/>
    <mergeCell ref="Q1:Q2"/>
    <mergeCell ref="K1:K2"/>
    <mergeCell ref="L1:L2"/>
  </mergeCells>
  <conditionalFormatting sqref="L117 L139 L24 K1:K65536 L48 L72 L92">
    <cfRule type="cellIs" priority="52" dxfId="3" operator="greaterThan">
      <formula>0</formula>
    </cfRule>
  </conditionalFormatting>
  <conditionalFormatting sqref="L1:L65536">
    <cfRule type="cellIs" priority="50" dxfId="3" operator="greaterThan">
      <formula>0.333333333333333</formula>
    </cfRule>
    <cfRule type="cellIs" priority="51" dxfId="4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7"/>
  <sheetViews>
    <sheetView zoomScalePageLayoutView="0" workbookViewId="0" topLeftCell="A1">
      <selection activeCell="D7" sqref="D7"/>
    </sheetView>
  </sheetViews>
  <sheetFormatPr defaultColWidth="9.140625" defaultRowHeight="15"/>
  <sheetData>
    <row r="4" spans="2:3" ht="15">
      <c r="B4" s="2" t="s">
        <v>13</v>
      </c>
      <c r="C4" s="1" t="s">
        <v>12</v>
      </c>
    </row>
    <row r="5" spans="2:3" ht="15">
      <c r="B5" s="2" t="s">
        <v>14</v>
      </c>
      <c r="C5" s="1" t="s">
        <v>11</v>
      </c>
    </row>
    <row r="6" spans="2:4" ht="15">
      <c r="B6" s="3" t="s">
        <v>40</v>
      </c>
      <c r="C6" s="1" t="s">
        <v>15</v>
      </c>
      <c r="D6" s="4" t="s">
        <v>300</v>
      </c>
    </row>
    <row r="7" ht="15">
      <c r="D7" s="4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Posidex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psx1</dc:creator>
  <cp:keywords/>
  <dc:description/>
  <cp:lastModifiedBy>psx1</cp:lastModifiedBy>
  <cp:lastPrinted>2010-10-05T11:03:22Z</cp:lastPrinted>
  <dcterms:created xsi:type="dcterms:W3CDTF">2010-09-07T09:01:45Z</dcterms:created>
  <dcterms:modified xsi:type="dcterms:W3CDTF">2010-10-07T08:46:49Z</dcterms:modified>
  <cp:category/>
  <cp:version/>
  <cp:contentType/>
  <cp:contentStatus/>
</cp:coreProperties>
</file>